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Work_Arun\Support_Outgoing\Bhawani\Water_Quality\Paani_WQ_Data\WQ_SpringSources_WatershedLevel\"/>
    </mc:Choice>
  </mc:AlternateContent>
  <bookViews>
    <workbookView xWindow="0" yWindow="0" windowWidth="20400" windowHeight="7176" firstSheet="6"/>
  </bookViews>
  <sheets>
    <sheet name="Rangun W" sheetId="6" r:id="rId1"/>
    <sheet name="Thuligaad W" sheetId="8" r:id="rId2"/>
    <sheet name="Bogatan-Lagam- Karnali" sheetId="12" r:id="rId3"/>
    <sheet name="MiddleKarnali W" sheetId="5" r:id="rId4"/>
    <sheet name="Jhimruk W" sheetId="7" r:id="rId5"/>
    <sheet name="YAE assigned standard value" sheetId="11" r:id="rId6"/>
    <sheet name="WQI watershed wise" sheetId="13" r:id="rId7"/>
    <sheet name="FW_Recalcu_October" sheetId="1" r:id="rId8"/>
    <sheet name="Standard and weightage" sheetId="4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R31" i="5" l="1"/>
  <c r="ES47" i="12"/>
  <c r="ER48" i="12"/>
  <c r="ER47" i="12"/>
  <c r="ER46" i="12"/>
  <c r="AU45" i="12" l="1"/>
  <c r="CB45" i="12"/>
  <c r="CC45" i="12"/>
  <c r="CD45" i="12"/>
  <c r="CV45" i="12" s="1"/>
  <c r="EB45" i="12" s="1"/>
  <c r="CE45" i="12"/>
  <c r="CF45" i="12"/>
  <c r="CG45" i="12"/>
  <c r="CH45" i="12"/>
  <c r="CI45" i="12"/>
  <c r="CJ45" i="12"/>
  <c r="CS45" i="12" s="1"/>
  <c r="CK45" i="12"/>
  <c r="CL45" i="12"/>
  <c r="CM45" i="12"/>
  <c r="CN45" i="12"/>
  <c r="CO45" i="12"/>
  <c r="CP45" i="12"/>
  <c r="CQ45" i="12"/>
  <c r="CR45" i="12"/>
  <c r="CU45" i="12" s="1"/>
  <c r="EA45" i="12" s="1"/>
  <c r="DJ45" i="12"/>
  <c r="DK45" i="12"/>
  <c r="DL45" i="12"/>
  <c r="DM45" i="12"/>
  <c r="DN45" i="12"/>
  <c r="DO45" i="12"/>
  <c r="DP45" i="12"/>
  <c r="DQ45" i="12"/>
  <c r="DR45" i="12"/>
  <c r="DS45" i="12"/>
  <c r="DT45" i="12"/>
  <c r="DU45" i="12"/>
  <c r="DV45" i="12"/>
  <c r="DW45" i="12"/>
  <c r="DX45" i="12"/>
  <c r="DY45" i="12"/>
  <c r="CX45" i="12" l="1"/>
  <c r="ED45" i="12" s="1"/>
  <c r="DA45" i="12"/>
  <c r="EG45" i="12" s="1"/>
  <c r="CW45" i="12"/>
  <c r="EC45" i="12" s="1"/>
  <c r="CZ45" i="12"/>
  <c r="EF45" i="12" s="1"/>
  <c r="CT45" i="12"/>
  <c r="DZ45" i="12" s="1"/>
  <c r="DF45" i="12"/>
  <c r="EL45" i="12" s="1"/>
  <c r="DI45" i="12"/>
  <c r="EO45" i="12" s="1"/>
  <c r="DC45" i="12"/>
  <c r="EI45" i="12" s="1"/>
  <c r="DG45" i="12"/>
  <c r="EM45" i="12" s="1"/>
  <c r="DD45" i="12"/>
  <c r="EJ45" i="12" s="1"/>
  <c r="DH45" i="12"/>
  <c r="EN45" i="12" s="1"/>
  <c r="DE45" i="12"/>
  <c r="EK45" i="12" s="1"/>
  <c r="CY45" i="12"/>
  <c r="EE45" i="12" s="1"/>
  <c r="DB45" i="12"/>
  <c r="EH45" i="12" s="1"/>
  <c r="EQ45" i="12" l="1"/>
  <c r="EU45" i="12" s="1"/>
  <c r="EP45" i="12"/>
  <c r="ET45" i="12" s="1"/>
  <c r="ES32" i="5"/>
  <c r="ES34" i="5" s="1"/>
  <c r="ER33" i="5"/>
  <c r="ER32" i="5"/>
  <c r="ES30" i="7"/>
  <c r="ES31" i="7" s="1"/>
  <c r="ER30" i="7"/>
  <c r="ER31" i="7" s="1"/>
  <c r="ER33" i="7" s="1"/>
  <c r="ES21" i="8"/>
  <c r="ES23" i="8" s="1"/>
  <c r="ES20" i="8"/>
  <c r="ER20" i="8"/>
  <c r="ER22" i="8" s="1"/>
  <c r="ER23" i="8" s="1"/>
  <c r="ER21" i="8"/>
  <c r="ES26" i="6"/>
  <c r="ES28" i="6" s="1"/>
  <c r="ES48" i="12"/>
  <c r="ES49" i="12"/>
  <c r="ER34" i="5" l="1"/>
  <c r="ER49" i="12"/>
  <c r="ES33" i="7"/>
  <c r="DY44" i="12"/>
  <c r="DX44" i="12"/>
  <c r="DW44" i="12"/>
  <c r="DV44" i="12"/>
  <c r="DU44" i="12"/>
  <c r="DT44" i="12"/>
  <c r="DS44" i="12"/>
  <c r="DR44" i="12"/>
  <c r="DQ44" i="12"/>
  <c r="DP44" i="12"/>
  <c r="DO44" i="12"/>
  <c r="DN44" i="12"/>
  <c r="DM44" i="12"/>
  <c r="DL44" i="12"/>
  <c r="DK44" i="12"/>
  <c r="DJ44" i="12"/>
  <c r="CQ44" i="12"/>
  <c r="CP44" i="12"/>
  <c r="CO44" i="12"/>
  <c r="CN44" i="12"/>
  <c r="CM44" i="12"/>
  <c r="CL44" i="12"/>
  <c r="CK44" i="12"/>
  <c r="CJ44" i="12"/>
  <c r="CI44" i="12"/>
  <c r="CH44" i="12"/>
  <c r="CG44" i="12"/>
  <c r="CF44" i="12"/>
  <c r="CE44" i="12"/>
  <c r="CD44" i="12"/>
  <c r="CC44" i="12"/>
  <c r="CB44" i="12"/>
  <c r="AU44" i="12"/>
  <c r="DY43" i="12"/>
  <c r="DX43" i="12"/>
  <c r="DW43" i="12"/>
  <c r="DV43" i="12"/>
  <c r="DU43" i="12"/>
  <c r="DT43" i="12"/>
  <c r="DS43" i="12"/>
  <c r="DR43" i="12"/>
  <c r="DQ43" i="12"/>
  <c r="DP43" i="12"/>
  <c r="DO43" i="12"/>
  <c r="DN43" i="12"/>
  <c r="DM43" i="12"/>
  <c r="DL43" i="12"/>
  <c r="DK43" i="12"/>
  <c r="DJ43" i="12"/>
  <c r="CQ43" i="12"/>
  <c r="CP43" i="12"/>
  <c r="CO43" i="12"/>
  <c r="CN43" i="12"/>
  <c r="CM43" i="12"/>
  <c r="CL43" i="12"/>
  <c r="CK43" i="12"/>
  <c r="CJ43" i="12"/>
  <c r="CI43" i="12"/>
  <c r="CH43" i="12"/>
  <c r="CG43" i="12"/>
  <c r="CF43" i="12"/>
  <c r="CE43" i="12"/>
  <c r="CD43" i="12"/>
  <c r="CC43" i="12"/>
  <c r="CB43" i="12"/>
  <c r="AU43" i="12"/>
  <c r="DY42" i="12"/>
  <c r="DX42" i="12"/>
  <c r="DW42" i="12"/>
  <c r="DV42" i="12"/>
  <c r="DU42" i="12"/>
  <c r="DT42" i="12"/>
  <c r="DS42" i="12"/>
  <c r="DR42" i="12"/>
  <c r="DQ42" i="12"/>
  <c r="DP42" i="12"/>
  <c r="DO42" i="12"/>
  <c r="DN42" i="12"/>
  <c r="DM42" i="12"/>
  <c r="DL42" i="12"/>
  <c r="DK42" i="12"/>
  <c r="DJ42" i="12"/>
  <c r="CQ42" i="12"/>
  <c r="CP42" i="12"/>
  <c r="CO42" i="12"/>
  <c r="CN42" i="12"/>
  <c r="CM42" i="12"/>
  <c r="CL42" i="12"/>
  <c r="CK42" i="12"/>
  <c r="CJ42" i="12"/>
  <c r="CI42" i="12"/>
  <c r="CH42" i="12"/>
  <c r="CG42" i="12"/>
  <c r="CF42" i="12"/>
  <c r="CE42" i="12"/>
  <c r="CD42" i="12"/>
  <c r="CC42" i="12"/>
  <c r="CB42" i="12"/>
  <c r="AU42" i="12"/>
  <c r="DY41" i="12"/>
  <c r="DX41" i="12"/>
  <c r="DW41" i="12"/>
  <c r="DV41" i="12"/>
  <c r="DU41" i="12"/>
  <c r="DT41" i="12"/>
  <c r="DS41" i="12"/>
  <c r="DR41" i="12"/>
  <c r="DQ41" i="12"/>
  <c r="DP41" i="12"/>
  <c r="DO41" i="12"/>
  <c r="DN41" i="12"/>
  <c r="DM41" i="12"/>
  <c r="DL41" i="12"/>
  <c r="DK41" i="12"/>
  <c r="DJ41" i="12"/>
  <c r="CQ41" i="12"/>
  <c r="CP41" i="12"/>
  <c r="CO41" i="12"/>
  <c r="CN41" i="12"/>
  <c r="CM41" i="12"/>
  <c r="CL41" i="12"/>
  <c r="CK41" i="12"/>
  <c r="CJ41" i="12"/>
  <c r="CI41" i="12"/>
  <c r="CH41" i="12"/>
  <c r="CG41" i="12"/>
  <c r="CF41" i="12"/>
  <c r="CE41" i="12"/>
  <c r="CD41" i="12"/>
  <c r="CC41" i="12"/>
  <c r="CB41" i="12"/>
  <c r="AU41" i="12"/>
  <c r="DY40" i="12"/>
  <c r="DX40" i="12"/>
  <c r="DW40" i="12"/>
  <c r="DV40" i="12"/>
  <c r="DU40" i="12"/>
  <c r="DT40" i="12"/>
  <c r="DS40" i="12"/>
  <c r="DR40" i="12"/>
  <c r="DQ40" i="12"/>
  <c r="DP40" i="12"/>
  <c r="DO40" i="12"/>
  <c r="DN40" i="12"/>
  <c r="DM40" i="12"/>
  <c r="DL40" i="12"/>
  <c r="DK40" i="12"/>
  <c r="DJ40" i="12"/>
  <c r="CQ40" i="12"/>
  <c r="CP40" i="12"/>
  <c r="CO40" i="12"/>
  <c r="CN40" i="12"/>
  <c r="CM40" i="12"/>
  <c r="CL40" i="12"/>
  <c r="CK40" i="12"/>
  <c r="CJ40" i="12"/>
  <c r="CI40" i="12"/>
  <c r="CH40" i="12"/>
  <c r="CG40" i="12"/>
  <c r="CF40" i="12"/>
  <c r="CE40" i="12"/>
  <c r="CD40" i="12"/>
  <c r="CC40" i="12"/>
  <c r="CB40" i="12"/>
  <c r="AU40" i="12"/>
  <c r="DY39" i="12"/>
  <c r="DX39" i="12"/>
  <c r="DW39" i="12"/>
  <c r="DV39" i="12"/>
  <c r="DU39" i="12"/>
  <c r="DT39" i="12"/>
  <c r="DS39" i="12"/>
  <c r="DR39" i="12"/>
  <c r="DQ39" i="12"/>
  <c r="DP39" i="12"/>
  <c r="DO39" i="12"/>
  <c r="DN39" i="12"/>
  <c r="DM39" i="12"/>
  <c r="DL39" i="12"/>
  <c r="DK39" i="12"/>
  <c r="DJ39" i="12"/>
  <c r="CQ39" i="12"/>
  <c r="CP39" i="12"/>
  <c r="CO39" i="12"/>
  <c r="CN39" i="12"/>
  <c r="CM39" i="12"/>
  <c r="CL39" i="12"/>
  <c r="CK39" i="12"/>
  <c r="CJ39" i="12"/>
  <c r="CI39" i="12"/>
  <c r="CH39" i="12"/>
  <c r="CG39" i="12"/>
  <c r="CF39" i="12"/>
  <c r="CE39" i="12"/>
  <c r="CD39" i="12"/>
  <c r="CC39" i="12"/>
  <c r="CB39" i="12"/>
  <c r="AU39" i="12"/>
  <c r="DY38" i="12"/>
  <c r="DX38" i="12"/>
  <c r="DW38" i="12"/>
  <c r="DV38" i="12"/>
  <c r="DU38" i="12"/>
  <c r="DT38" i="12"/>
  <c r="DS38" i="12"/>
  <c r="DR38" i="12"/>
  <c r="DQ38" i="12"/>
  <c r="DP38" i="12"/>
  <c r="DO38" i="12"/>
  <c r="DN38" i="12"/>
  <c r="DM38" i="12"/>
  <c r="DL38" i="12"/>
  <c r="DK38" i="12"/>
  <c r="DJ38" i="12"/>
  <c r="CQ38" i="12"/>
  <c r="CP38" i="12"/>
  <c r="CO38" i="12"/>
  <c r="CN38" i="12"/>
  <c r="CM38" i="12"/>
  <c r="CL38" i="12"/>
  <c r="CK38" i="12"/>
  <c r="CJ38" i="12"/>
  <c r="CI38" i="12"/>
  <c r="CH38" i="12"/>
  <c r="CG38" i="12"/>
  <c r="CF38" i="12"/>
  <c r="CE38" i="12"/>
  <c r="CD38" i="12"/>
  <c r="CC38" i="12"/>
  <c r="CB38" i="12"/>
  <c r="AU38" i="12"/>
  <c r="DY37" i="12"/>
  <c r="DX37" i="12"/>
  <c r="DW37" i="12"/>
  <c r="DV37" i="12"/>
  <c r="DU37" i="12"/>
  <c r="DT37" i="12"/>
  <c r="DS37" i="12"/>
  <c r="DR37" i="12"/>
  <c r="DQ37" i="12"/>
  <c r="DP37" i="12"/>
  <c r="DO37" i="12"/>
  <c r="DN37" i="12"/>
  <c r="DM37" i="12"/>
  <c r="DL37" i="12"/>
  <c r="DK37" i="12"/>
  <c r="DJ37" i="12"/>
  <c r="CQ37" i="12"/>
  <c r="CP37" i="12"/>
  <c r="CO37" i="12"/>
  <c r="CN37" i="12"/>
  <c r="CM37" i="12"/>
  <c r="CL37" i="12"/>
  <c r="CK37" i="12"/>
  <c r="CJ37" i="12"/>
  <c r="CI37" i="12"/>
  <c r="CH37" i="12"/>
  <c r="CG37" i="12"/>
  <c r="CF37" i="12"/>
  <c r="CE37" i="12"/>
  <c r="CD37" i="12"/>
  <c r="CC37" i="12"/>
  <c r="CB37" i="12"/>
  <c r="AU37" i="12"/>
  <c r="DY36" i="12"/>
  <c r="DX36" i="12"/>
  <c r="DW36" i="12"/>
  <c r="DV36" i="12"/>
  <c r="DU36" i="12"/>
  <c r="DT36" i="12"/>
  <c r="DS36" i="12"/>
  <c r="DR36" i="12"/>
  <c r="DQ36" i="12"/>
  <c r="DP36" i="12"/>
  <c r="DO36" i="12"/>
  <c r="DN36" i="12"/>
  <c r="DM36" i="12"/>
  <c r="DL36" i="12"/>
  <c r="DK36" i="12"/>
  <c r="DJ36" i="12"/>
  <c r="CQ36" i="12"/>
  <c r="CP36" i="12"/>
  <c r="CO36" i="12"/>
  <c r="CN36" i="12"/>
  <c r="CM36" i="12"/>
  <c r="CL36" i="12"/>
  <c r="CK36" i="12"/>
  <c r="CJ36" i="12"/>
  <c r="CI36" i="12"/>
  <c r="CH36" i="12"/>
  <c r="CG36" i="12"/>
  <c r="CF36" i="12"/>
  <c r="CE36" i="12"/>
  <c r="CD36" i="12"/>
  <c r="CC36" i="12"/>
  <c r="CB36" i="12"/>
  <c r="AU36" i="12"/>
  <c r="DY35" i="12"/>
  <c r="DX35" i="12"/>
  <c r="DW35" i="12"/>
  <c r="DV35" i="12"/>
  <c r="DU35" i="12"/>
  <c r="DT35" i="12"/>
  <c r="DS35" i="12"/>
  <c r="DR35" i="12"/>
  <c r="DQ35" i="12"/>
  <c r="DP35" i="12"/>
  <c r="DO35" i="12"/>
  <c r="DN35" i="12"/>
  <c r="DM35" i="12"/>
  <c r="DL35" i="12"/>
  <c r="DK35" i="12"/>
  <c r="DJ35" i="12"/>
  <c r="CQ35" i="12"/>
  <c r="CP35" i="12"/>
  <c r="CO35" i="12"/>
  <c r="CN35" i="12"/>
  <c r="CM35" i="12"/>
  <c r="CL35" i="12"/>
  <c r="CK35" i="12"/>
  <c r="CJ35" i="12"/>
  <c r="CI35" i="12"/>
  <c r="CH35" i="12"/>
  <c r="CG35" i="12"/>
  <c r="CF35" i="12"/>
  <c r="CE35" i="12"/>
  <c r="CD35" i="12"/>
  <c r="CC35" i="12"/>
  <c r="CB35" i="12"/>
  <c r="AU35" i="12"/>
  <c r="DY34" i="12"/>
  <c r="DX34" i="12"/>
  <c r="DW34" i="12"/>
  <c r="DV34" i="12"/>
  <c r="DU34" i="12"/>
  <c r="DT34" i="12"/>
  <c r="DS34" i="12"/>
  <c r="DR34" i="12"/>
  <c r="DQ34" i="12"/>
  <c r="DP34" i="12"/>
  <c r="DO34" i="12"/>
  <c r="DN34" i="12"/>
  <c r="DM34" i="12"/>
  <c r="DL34" i="12"/>
  <c r="DK34" i="12"/>
  <c r="DJ34" i="12"/>
  <c r="CQ34" i="12"/>
  <c r="CP34" i="12"/>
  <c r="CO34" i="12"/>
  <c r="CN34" i="12"/>
  <c r="CM34" i="12"/>
  <c r="CL34" i="12"/>
  <c r="CK34" i="12"/>
  <c r="CJ34" i="12"/>
  <c r="CI34" i="12"/>
  <c r="CH34" i="12"/>
  <c r="CG34" i="12"/>
  <c r="CF34" i="12"/>
  <c r="CE34" i="12"/>
  <c r="CD34" i="12"/>
  <c r="CC34" i="12"/>
  <c r="CB34" i="12"/>
  <c r="AU34" i="12"/>
  <c r="DY33" i="12"/>
  <c r="DX33" i="12"/>
  <c r="DW33" i="12"/>
  <c r="DV33" i="12"/>
  <c r="DU33" i="12"/>
  <c r="DT33" i="12"/>
  <c r="DS33" i="12"/>
  <c r="DR33" i="12"/>
  <c r="DQ33" i="12"/>
  <c r="DP33" i="12"/>
  <c r="DO33" i="12"/>
  <c r="DN33" i="12"/>
  <c r="DM33" i="12"/>
  <c r="DL33" i="12"/>
  <c r="DK33" i="12"/>
  <c r="DJ33" i="12"/>
  <c r="CQ33" i="12"/>
  <c r="CP33" i="12"/>
  <c r="CO33" i="12"/>
  <c r="CN33" i="12"/>
  <c r="CM33" i="12"/>
  <c r="CL33" i="12"/>
  <c r="CK33" i="12"/>
  <c r="CJ33" i="12"/>
  <c r="CI33" i="12"/>
  <c r="CH33" i="12"/>
  <c r="CG33" i="12"/>
  <c r="CF33" i="12"/>
  <c r="CE33" i="12"/>
  <c r="CD33" i="12"/>
  <c r="CC33" i="12"/>
  <c r="CB33" i="12"/>
  <c r="AU33" i="12"/>
  <c r="DY32" i="12"/>
  <c r="DX32" i="12"/>
  <c r="DW32" i="12"/>
  <c r="DV32" i="12"/>
  <c r="DU32" i="12"/>
  <c r="DT32" i="12"/>
  <c r="DS32" i="12"/>
  <c r="DR32" i="12"/>
  <c r="DQ32" i="12"/>
  <c r="DP32" i="12"/>
  <c r="DO32" i="12"/>
  <c r="DN32" i="12"/>
  <c r="DM32" i="12"/>
  <c r="DL32" i="12"/>
  <c r="DK32" i="12"/>
  <c r="DJ32" i="12"/>
  <c r="CQ32" i="12"/>
  <c r="CP32" i="12"/>
  <c r="CO32" i="12"/>
  <c r="CN32" i="12"/>
  <c r="CM32" i="12"/>
  <c r="CL32" i="12"/>
  <c r="CK32" i="12"/>
  <c r="CJ32" i="12"/>
  <c r="CI32" i="12"/>
  <c r="CH32" i="12"/>
  <c r="CG32" i="12"/>
  <c r="CF32" i="12"/>
  <c r="CE32" i="12"/>
  <c r="CD32" i="12"/>
  <c r="CC32" i="12"/>
  <c r="CB32" i="12"/>
  <c r="AU32" i="12"/>
  <c r="DY31" i="12"/>
  <c r="DX31" i="12"/>
  <c r="DW31" i="12"/>
  <c r="DV31" i="12"/>
  <c r="DU31" i="12"/>
  <c r="DT31" i="12"/>
  <c r="DS31" i="12"/>
  <c r="DR31" i="12"/>
  <c r="DQ31" i="12"/>
  <c r="DP31" i="12"/>
  <c r="DO31" i="12"/>
  <c r="DN31" i="12"/>
  <c r="DM31" i="12"/>
  <c r="DL31" i="12"/>
  <c r="DK31" i="12"/>
  <c r="DJ31" i="12"/>
  <c r="CQ31" i="12"/>
  <c r="CP31" i="12"/>
  <c r="CO31" i="12"/>
  <c r="CN31" i="12"/>
  <c r="CM31" i="12"/>
  <c r="CL31" i="12"/>
  <c r="CK31" i="12"/>
  <c r="CJ31" i="12"/>
  <c r="CI31" i="12"/>
  <c r="CH31" i="12"/>
  <c r="CG31" i="12"/>
  <c r="CF31" i="12"/>
  <c r="CE31" i="12"/>
  <c r="CD31" i="12"/>
  <c r="CC31" i="12"/>
  <c r="CB31" i="12"/>
  <c r="AU31" i="12"/>
  <c r="DY30" i="12"/>
  <c r="DX30" i="12"/>
  <c r="DW30" i="12"/>
  <c r="DV30" i="12"/>
  <c r="DU30" i="12"/>
  <c r="DT30" i="12"/>
  <c r="DS30" i="12"/>
  <c r="DR30" i="12"/>
  <c r="DQ30" i="12"/>
  <c r="DP30" i="12"/>
  <c r="DO30" i="12"/>
  <c r="DN30" i="12"/>
  <c r="DM30" i="12"/>
  <c r="DL30" i="12"/>
  <c r="DK30" i="12"/>
  <c r="DJ30" i="12"/>
  <c r="CQ30" i="12"/>
  <c r="CP30" i="12"/>
  <c r="CO30" i="12"/>
  <c r="CN30" i="12"/>
  <c r="CM30" i="12"/>
  <c r="CL30" i="12"/>
  <c r="CK30" i="12"/>
  <c r="CJ30" i="12"/>
  <c r="CI30" i="12"/>
  <c r="CH30" i="12"/>
  <c r="CG30" i="12"/>
  <c r="CF30" i="12"/>
  <c r="CE30" i="12"/>
  <c r="CD30" i="12"/>
  <c r="CC30" i="12"/>
  <c r="CB30" i="12"/>
  <c r="AU30" i="12"/>
  <c r="DY29" i="12"/>
  <c r="DX29" i="12"/>
  <c r="DW29" i="12"/>
  <c r="DV29" i="12"/>
  <c r="DU29" i="12"/>
  <c r="DT29" i="12"/>
  <c r="DS29" i="12"/>
  <c r="DR29" i="12"/>
  <c r="DQ29" i="12"/>
  <c r="DP29" i="12"/>
  <c r="DO29" i="12"/>
  <c r="DN29" i="12"/>
  <c r="DM29" i="12"/>
  <c r="DL29" i="12"/>
  <c r="DK29" i="12"/>
  <c r="DJ29" i="12"/>
  <c r="CQ29" i="12"/>
  <c r="CP29" i="12"/>
  <c r="CO29" i="12"/>
  <c r="CN29" i="12"/>
  <c r="CM29" i="12"/>
  <c r="CL29" i="12"/>
  <c r="CK29" i="12"/>
  <c r="CJ29" i="12"/>
  <c r="CI29" i="12"/>
  <c r="CH29" i="12"/>
  <c r="CG29" i="12"/>
  <c r="CF29" i="12"/>
  <c r="CE29" i="12"/>
  <c r="CD29" i="12"/>
  <c r="CC29" i="12"/>
  <c r="CB29" i="12"/>
  <c r="AU29" i="12"/>
  <c r="DY28" i="12"/>
  <c r="DX28" i="12"/>
  <c r="DW28" i="12"/>
  <c r="DV28" i="12"/>
  <c r="DU28" i="12"/>
  <c r="DT28" i="12"/>
  <c r="DS28" i="12"/>
  <c r="DR28" i="12"/>
  <c r="DQ28" i="12"/>
  <c r="DP28" i="12"/>
  <c r="DO28" i="12"/>
  <c r="DN28" i="12"/>
  <c r="DM28" i="12"/>
  <c r="DL28" i="12"/>
  <c r="DK28" i="12"/>
  <c r="DJ28" i="12"/>
  <c r="CQ28" i="12"/>
  <c r="CP28" i="12"/>
  <c r="CO28" i="12"/>
  <c r="CN28" i="12"/>
  <c r="CM28" i="12"/>
  <c r="CL28" i="12"/>
  <c r="CK28" i="12"/>
  <c r="CJ28" i="12"/>
  <c r="CI28" i="12"/>
  <c r="CH28" i="12"/>
  <c r="CG28" i="12"/>
  <c r="CF28" i="12"/>
  <c r="CE28" i="12"/>
  <c r="CD28" i="12"/>
  <c r="CC28" i="12"/>
  <c r="CB28" i="12"/>
  <c r="AU28" i="12"/>
  <c r="DY27" i="12"/>
  <c r="DX27" i="12"/>
  <c r="DW27" i="12"/>
  <c r="DV27" i="12"/>
  <c r="DU27" i="12"/>
  <c r="DT27" i="12"/>
  <c r="DS27" i="12"/>
  <c r="DR27" i="12"/>
  <c r="DQ27" i="12"/>
  <c r="DP27" i="12"/>
  <c r="DO27" i="12"/>
  <c r="DN27" i="12"/>
  <c r="DM27" i="12"/>
  <c r="DL27" i="12"/>
  <c r="DK27" i="12"/>
  <c r="DJ27" i="12"/>
  <c r="CQ27" i="12"/>
  <c r="CP27" i="12"/>
  <c r="CO27" i="12"/>
  <c r="CN27" i="12"/>
  <c r="CM27" i="12"/>
  <c r="CL27" i="12"/>
  <c r="CK27" i="12"/>
  <c r="CJ27" i="12"/>
  <c r="CI27" i="12"/>
  <c r="CH27" i="12"/>
  <c r="CG27" i="12"/>
  <c r="CF27" i="12"/>
  <c r="CE27" i="12"/>
  <c r="CD27" i="12"/>
  <c r="CC27" i="12"/>
  <c r="CB27" i="12"/>
  <c r="AU27" i="12"/>
  <c r="DY26" i="12"/>
  <c r="DX26" i="12"/>
  <c r="DW26" i="12"/>
  <c r="DV26" i="12"/>
  <c r="DU26" i="12"/>
  <c r="DT26" i="12"/>
  <c r="DS26" i="12"/>
  <c r="DR26" i="12"/>
  <c r="DQ26" i="12"/>
  <c r="DP26" i="12"/>
  <c r="DO26" i="12"/>
  <c r="DN26" i="12"/>
  <c r="DM26" i="12"/>
  <c r="DL26" i="12"/>
  <c r="DK26" i="12"/>
  <c r="DJ26" i="12"/>
  <c r="CQ26" i="12"/>
  <c r="CP26" i="12"/>
  <c r="CO26" i="12"/>
  <c r="CN26" i="12"/>
  <c r="CM26" i="12"/>
  <c r="CL26" i="12"/>
  <c r="CK26" i="12"/>
  <c r="CJ26" i="12"/>
  <c r="CI26" i="12"/>
  <c r="CH26" i="12"/>
  <c r="CG26" i="12"/>
  <c r="CF26" i="12"/>
  <c r="CE26" i="12"/>
  <c r="CD26" i="12"/>
  <c r="CC26" i="12"/>
  <c r="CB26" i="12"/>
  <c r="AU26" i="12"/>
  <c r="DY25" i="12"/>
  <c r="DX25" i="12"/>
  <c r="DW25" i="12"/>
  <c r="DV25" i="12"/>
  <c r="DU25" i="12"/>
  <c r="DT25" i="12"/>
  <c r="DS25" i="12"/>
  <c r="DR25" i="12"/>
  <c r="DQ25" i="12"/>
  <c r="DP25" i="12"/>
  <c r="DO25" i="12"/>
  <c r="DN25" i="12"/>
  <c r="DM25" i="12"/>
  <c r="DL25" i="12"/>
  <c r="DK25" i="12"/>
  <c r="DJ25" i="12"/>
  <c r="CQ25" i="12"/>
  <c r="CP25" i="12"/>
  <c r="CO25" i="12"/>
  <c r="CN25" i="12"/>
  <c r="CM25" i="12"/>
  <c r="CL25" i="12"/>
  <c r="CK25" i="12"/>
  <c r="CJ25" i="12"/>
  <c r="CI25" i="12"/>
  <c r="CH25" i="12"/>
  <c r="CG25" i="12"/>
  <c r="CF25" i="12"/>
  <c r="CE25" i="12"/>
  <c r="CD25" i="12"/>
  <c r="CC25" i="12"/>
  <c r="CB25" i="12"/>
  <c r="AU25" i="12"/>
  <c r="DY24" i="12"/>
  <c r="DX24" i="12"/>
  <c r="DW24" i="12"/>
  <c r="DV24" i="12"/>
  <c r="DU24" i="12"/>
  <c r="DT24" i="12"/>
  <c r="DS24" i="12"/>
  <c r="DR24" i="12"/>
  <c r="DQ24" i="12"/>
  <c r="DP24" i="12"/>
  <c r="DO24" i="12"/>
  <c r="DN24" i="12"/>
  <c r="DM24" i="12"/>
  <c r="DL24" i="12"/>
  <c r="DK24" i="12"/>
  <c r="DJ24" i="12"/>
  <c r="CQ24" i="12"/>
  <c r="CP24" i="12"/>
  <c r="CO24" i="12"/>
  <c r="CN24" i="12"/>
  <c r="CM24" i="12"/>
  <c r="CL24" i="12"/>
  <c r="CK24" i="12"/>
  <c r="CJ24" i="12"/>
  <c r="CI24" i="12"/>
  <c r="CH24" i="12"/>
  <c r="CG24" i="12"/>
  <c r="CF24" i="12"/>
  <c r="CE24" i="12"/>
  <c r="CD24" i="12"/>
  <c r="CC24" i="12"/>
  <c r="CB24" i="12"/>
  <c r="AU24" i="12"/>
  <c r="DY23" i="12"/>
  <c r="DX23" i="12"/>
  <c r="DW23" i="12"/>
  <c r="DV23" i="12"/>
  <c r="DU23" i="12"/>
  <c r="DT23" i="12"/>
  <c r="DS23" i="12"/>
  <c r="DR23" i="12"/>
  <c r="DQ23" i="12"/>
  <c r="DP23" i="12"/>
  <c r="DO23" i="12"/>
  <c r="DN23" i="12"/>
  <c r="DM23" i="12"/>
  <c r="DL23" i="12"/>
  <c r="DK23" i="12"/>
  <c r="DJ23" i="12"/>
  <c r="CQ23" i="12"/>
  <c r="CP23" i="12"/>
  <c r="CO23" i="12"/>
  <c r="CN23" i="12"/>
  <c r="CM23" i="12"/>
  <c r="CL23" i="12"/>
  <c r="CK23" i="12"/>
  <c r="CJ23" i="12"/>
  <c r="CI23" i="12"/>
  <c r="CH23" i="12"/>
  <c r="CG23" i="12"/>
  <c r="CF23" i="12"/>
  <c r="CE23" i="12"/>
  <c r="CD23" i="12"/>
  <c r="CC23" i="12"/>
  <c r="CB23" i="12"/>
  <c r="AU23" i="12"/>
  <c r="DY22" i="12"/>
  <c r="DX22" i="12"/>
  <c r="DW22" i="12"/>
  <c r="DV22" i="12"/>
  <c r="DU22" i="12"/>
  <c r="DT22" i="12"/>
  <c r="DS22" i="12"/>
  <c r="DR22" i="12"/>
  <c r="DQ22" i="12"/>
  <c r="DP22" i="12"/>
  <c r="DO22" i="12"/>
  <c r="DN22" i="12"/>
  <c r="DM22" i="12"/>
  <c r="DL22" i="12"/>
  <c r="DK22" i="12"/>
  <c r="DJ22" i="12"/>
  <c r="CQ22" i="12"/>
  <c r="CP22" i="12"/>
  <c r="CO22" i="12"/>
  <c r="CN22" i="12"/>
  <c r="CM22" i="12"/>
  <c r="CL22" i="12"/>
  <c r="CK22" i="12"/>
  <c r="CJ22" i="12"/>
  <c r="CI22" i="12"/>
  <c r="CH22" i="12"/>
  <c r="CG22" i="12"/>
  <c r="CF22" i="12"/>
  <c r="CE22" i="12"/>
  <c r="CD22" i="12"/>
  <c r="CC22" i="12"/>
  <c r="CB22" i="12"/>
  <c r="AU22" i="12"/>
  <c r="DY21" i="12"/>
  <c r="DX21" i="12"/>
  <c r="DW21" i="12"/>
  <c r="DV21" i="12"/>
  <c r="DU21" i="12"/>
  <c r="DT21" i="12"/>
  <c r="DS21" i="12"/>
  <c r="DR21" i="12"/>
  <c r="DQ21" i="12"/>
  <c r="DP21" i="12"/>
  <c r="DO21" i="12"/>
  <c r="DN21" i="12"/>
  <c r="DM21" i="12"/>
  <c r="DL21" i="12"/>
  <c r="DK21" i="12"/>
  <c r="DJ21" i="12"/>
  <c r="CQ21" i="12"/>
  <c r="CP21" i="12"/>
  <c r="CO21" i="12"/>
  <c r="CN21" i="12"/>
  <c r="CM21" i="12"/>
  <c r="CL21" i="12"/>
  <c r="CK21" i="12"/>
  <c r="CJ21" i="12"/>
  <c r="CI21" i="12"/>
  <c r="CH21" i="12"/>
  <c r="CG21" i="12"/>
  <c r="CF21" i="12"/>
  <c r="CE21" i="12"/>
  <c r="CD21" i="12"/>
  <c r="CC21" i="12"/>
  <c r="CB21" i="12"/>
  <c r="AU21" i="12"/>
  <c r="DY20" i="12"/>
  <c r="DX20" i="12"/>
  <c r="DW20" i="12"/>
  <c r="DV20" i="12"/>
  <c r="DU20" i="12"/>
  <c r="DT20" i="12"/>
  <c r="DS20" i="12"/>
  <c r="DR20" i="12"/>
  <c r="DQ20" i="12"/>
  <c r="DP20" i="12"/>
  <c r="DO20" i="12"/>
  <c r="DN20" i="12"/>
  <c r="DM20" i="12"/>
  <c r="DL20" i="12"/>
  <c r="DK20" i="12"/>
  <c r="DJ20" i="12"/>
  <c r="CQ20" i="12"/>
  <c r="CP20" i="12"/>
  <c r="CO20" i="12"/>
  <c r="CN20" i="12"/>
  <c r="CM20" i="12"/>
  <c r="CL20" i="12"/>
  <c r="CK20" i="12"/>
  <c r="CJ20" i="12"/>
  <c r="CI20" i="12"/>
  <c r="CH20" i="12"/>
  <c r="CG20" i="12"/>
  <c r="CF20" i="12"/>
  <c r="CE20" i="12"/>
  <c r="CD20" i="12"/>
  <c r="CC20" i="12"/>
  <c r="CB20" i="12"/>
  <c r="AU20" i="12"/>
  <c r="DY19" i="12"/>
  <c r="DX19" i="12"/>
  <c r="DW19" i="12"/>
  <c r="DV19" i="12"/>
  <c r="DU19" i="12"/>
  <c r="DT19" i="12"/>
  <c r="DS19" i="12"/>
  <c r="DR19" i="12"/>
  <c r="DQ19" i="12"/>
  <c r="DP19" i="12"/>
  <c r="DO19" i="12"/>
  <c r="DN19" i="12"/>
  <c r="DM19" i="12"/>
  <c r="DL19" i="12"/>
  <c r="DK19" i="12"/>
  <c r="DJ19" i="12"/>
  <c r="CQ19" i="12"/>
  <c r="CP19" i="12"/>
  <c r="CO19" i="12"/>
  <c r="CN19" i="12"/>
  <c r="CM19" i="12"/>
  <c r="CL19" i="12"/>
  <c r="CK19" i="12"/>
  <c r="CJ19" i="12"/>
  <c r="CI19" i="12"/>
  <c r="CH19" i="12"/>
  <c r="CG19" i="12"/>
  <c r="CF19" i="12"/>
  <c r="CE19" i="12"/>
  <c r="CD19" i="12"/>
  <c r="CC19" i="12"/>
  <c r="CB19" i="12"/>
  <c r="AU19" i="12"/>
  <c r="DY18" i="12"/>
  <c r="DX18" i="12"/>
  <c r="DW18" i="12"/>
  <c r="DV18" i="12"/>
  <c r="DU18" i="12"/>
  <c r="DT18" i="12"/>
  <c r="DS18" i="12"/>
  <c r="DR18" i="12"/>
  <c r="DQ18" i="12"/>
  <c r="DP18" i="12"/>
  <c r="DO18" i="12"/>
  <c r="DN18" i="12"/>
  <c r="DM18" i="12"/>
  <c r="DL18" i="12"/>
  <c r="DK18" i="12"/>
  <c r="DJ18" i="12"/>
  <c r="CQ18" i="12"/>
  <c r="CP18" i="12"/>
  <c r="CO18" i="12"/>
  <c r="CN18" i="12"/>
  <c r="CM18" i="12"/>
  <c r="CL18" i="12"/>
  <c r="CK18" i="12"/>
  <c r="CJ18" i="12"/>
  <c r="CI18" i="12"/>
  <c r="CH18" i="12"/>
  <c r="CG18" i="12"/>
  <c r="CF18" i="12"/>
  <c r="CE18" i="12"/>
  <c r="CD18" i="12"/>
  <c r="CC18" i="12"/>
  <c r="CB18" i="12"/>
  <c r="AU18" i="12"/>
  <c r="DY17" i="12"/>
  <c r="DX17" i="12"/>
  <c r="DW17" i="12"/>
  <c r="DV17" i="12"/>
  <c r="DU17" i="12"/>
  <c r="DT17" i="12"/>
  <c r="DS17" i="12"/>
  <c r="DR17" i="12"/>
  <c r="DQ17" i="12"/>
  <c r="DP17" i="12"/>
  <c r="DO17" i="12"/>
  <c r="DN17" i="12"/>
  <c r="DM17" i="12"/>
  <c r="DL17" i="12"/>
  <c r="DK17" i="12"/>
  <c r="DJ17" i="12"/>
  <c r="CQ17" i="12"/>
  <c r="CP17" i="12"/>
  <c r="CO17" i="12"/>
  <c r="CN17" i="12"/>
  <c r="CM17" i="12"/>
  <c r="CL17" i="12"/>
  <c r="CK17" i="12"/>
  <c r="CJ17" i="12"/>
  <c r="CI17" i="12"/>
  <c r="CH17" i="12"/>
  <c r="CG17" i="12"/>
  <c r="CF17" i="12"/>
  <c r="CE17" i="12"/>
  <c r="CD17" i="12"/>
  <c r="CC17" i="12"/>
  <c r="CB17" i="12"/>
  <c r="AU17" i="12"/>
  <c r="DY16" i="12"/>
  <c r="DX16" i="12"/>
  <c r="DW16" i="12"/>
  <c r="DV16" i="12"/>
  <c r="DU16" i="12"/>
  <c r="DT16" i="12"/>
  <c r="DS16" i="12"/>
  <c r="DR16" i="12"/>
  <c r="DQ16" i="12"/>
  <c r="DP16" i="12"/>
  <c r="DO16" i="12"/>
  <c r="DN16" i="12"/>
  <c r="DM16" i="12"/>
  <c r="DL16" i="12"/>
  <c r="DK16" i="12"/>
  <c r="DJ16" i="12"/>
  <c r="CQ16" i="12"/>
  <c r="CP16" i="12"/>
  <c r="CO16" i="12"/>
  <c r="CN16" i="12"/>
  <c r="CM16" i="12"/>
  <c r="CL16" i="12"/>
  <c r="CK16" i="12"/>
  <c r="CJ16" i="12"/>
  <c r="CI16" i="12"/>
  <c r="CH16" i="12"/>
  <c r="CG16" i="12"/>
  <c r="CF16" i="12"/>
  <c r="CE16" i="12"/>
  <c r="CD16" i="12"/>
  <c r="CC16" i="12"/>
  <c r="CB16" i="12"/>
  <c r="AU16" i="12"/>
  <c r="DY15" i="12"/>
  <c r="DX15" i="12"/>
  <c r="DW15" i="12"/>
  <c r="DV15" i="12"/>
  <c r="DU15" i="12"/>
  <c r="DT15" i="12"/>
  <c r="DS15" i="12"/>
  <c r="DR15" i="12"/>
  <c r="DQ15" i="12"/>
  <c r="DP15" i="12"/>
  <c r="DO15" i="12"/>
  <c r="DN15" i="12"/>
  <c r="DM15" i="12"/>
  <c r="DL15" i="12"/>
  <c r="DK15" i="12"/>
  <c r="DJ15" i="12"/>
  <c r="CQ15" i="12"/>
  <c r="CP15" i="12"/>
  <c r="CO15" i="12"/>
  <c r="CN15" i="12"/>
  <c r="CM15" i="12"/>
  <c r="CL15" i="12"/>
  <c r="CK15" i="12"/>
  <c r="CJ15" i="12"/>
  <c r="CI15" i="12"/>
  <c r="CH15" i="12"/>
  <c r="CG15" i="12"/>
  <c r="CF15" i="12"/>
  <c r="CE15" i="12"/>
  <c r="CD15" i="12"/>
  <c r="CC15" i="12"/>
  <c r="CB15" i="12"/>
  <c r="AU15" i="12"/>
  <c r="DY14" i="12"/>
  <c r="DX14" i="12"/>
  <c r="DW14" i="12"/>
  <c r="DV14" i="12"/>
  <c r="DU14" i="12"/>
  <c r="DT14" i="12"/>
  <c r="DS14" i="12"/>
  <c r="DR14" i="12"/>
  <c r="DQ14" i="12"/>
  <c r="DP14" i="12"/>
  <c r="DO14" i="12"/>
  <c r="DN14" i="12"/>
  <c r="DM14" i="12"/>
  <c r="DL14" i="12"/>
  <c r="DK14" i="12"/>
  <c r="DJ14" i="12"/>
  <c r="CQ14" i="12"/>
  <c r="CP14" i="12"/>
  <c r="CO14" i="12"/>
  <c r="CN14" i="12"/>
  <c r="CM14" i="12"/>
  <c r="CL14" i="12"/>
  <c r="CK14" i="12"/>
  <c r="CJ14" i="12"/>
  <c r="CI14" i="12"/>
  <c r="CH14" i="12"/>
  <c r="CG14" i="12"/>
  <c r="CF14" i="12"/>
  <c r="CE14" i="12"/>
  <c r="CD14" i="12"/>
  <c r="CC14" i="12"/>
  <c r="CB14" i="12"/>
  <c r="AU14" i="12"/>
  <c r="DY13" i="12"/>
  <c r="DX13" i="12"/>
  <c r="DW13" i="12"/>
  <c r="DV13" i="12"/>
  <c r="DU13" i="12"/>
  <c r="DT13" i="12"/>
  <c r="DS13" i="12"/>
  <c r="DR13" i="12"/>
  <c r="DQ13" i="12"/>
  <c r="DP13" i="12"/>
  <c r="DO13" i="12"/>
  <c r="DN13" i="12"/>
  <c r="DM13" i="12"/>
  <c r="DL13" i="12"/>
  <c r="DK13" i="12"/>
  <c r="DJ13" i="12"/>
  <c r="CQ13" i="12"/>
  <c r="CP13" i="12"/>
  <c r="CO13" i="12"/>
  <c r="CN13" i="12"/>
  <c r="CM13" i="12"/>
  <c r="CL13" i="12"/>
  <c r="CK13" i="12"/>
  <c r="CJ13" i="12"/>
  <c r="CI13" i="12"/>
  <c r="CH13" i="12"/>
  <c r="CG13" i="12"/>
  <c r="CF13" i="12"/>
  <c r="CE13" i="12"/>
  <c r="CD13" i="12"/>
  <c r="CC13" i="12"/>
  <c r="CB13" i="12"/>
  <c r="AU13" i="12"/>
  <c r="DY12" i="12"/>
  <c r="DX12" i="12"/>
  <c r="DW12" i="12"/>
  <c r="DV12" i="12"/>
  <c r="DU12" i="12"/>
  <c r="DT12" i="12"/>
  <c r="DS12" i="12"/>
  <c r="DR12" i="12"/>
  <c r="DQ12" i="12"/>
  <c r="DP12" i="12"/>
  <c r="DO12" i="12"/>
  <c r="DN12" i="12"/>
  <c r="DM12" i="12"/>
  <c r="DL12" i="12"/>
  <c r="DK12" i="12"/>
  <c r="DJ12" i="12"/>
  <c r="CQ12" i="12"/>
  <c r="CP12" i="12"/>
  <c r="CO12" i="12"/>
  <c r="CN12" i="12"/>
  <c r="CM12" i="12"/>
  <c r="CL12" i="12"/>
  <c r="CK12" i="12"/>
  <c r="CJ12" i="12"/>
  <c r="CI12" i="12"/>
  <c r="CH12" i="12"/>
  <c r="CG12" i="12"/>
  <c r="CF12" i="12"/>
  <c r="CE12" i="12"/>
  <c r="CD12" i="12"/>
  <c r="CC12" i="12"/>
  <c r="CB12" i="12"/>
  <c r="AU12" i="12"/>
  <c r="DY11" i="12"/>
  <c r="DX11" i="12"/>
  <c r="DW11" i="12"/>
  <c r="DV11" i="12"/>
  <c r="DU11" i="12"/>
  <c r="DT11" i="12"/>
  <c r="DS11" i="12"/>
  <c r="DR11" i="12"/>
  <c r="DQ11" i="12"/>
  <c r="DP11" i="12"/>
  <c r="DO11" i="12"/>
  <c r="DN11" i="12"/>
  <c r="DM11" i="12"/>
  <c r="DL11" i="12"/>
  <c r="DK11" i="12"/>
  <c r="DJ11" i="12"/>
  <c r="CQ11" i="12"/>
  <c r="CP11" i="12"/>
  <c r="CO11" i="12"/>
  <c r="CN11" i="12"/>
  <c r="CM11" i="12"/>
  <c r="CL11" i="12"/>
  <c r="CK11" i="12"/>
  <c r="CJ11" i="12"/>
  <c r="CI11" i="12"/>
  <c r="CH11" i="12"/>
  <c r="CG11" i="12"/>
  <c r="CF11" i="12"/>
  <c r="CE11" i="12"/>
  <c r="CD11" i="12"/>
  <c r="CC11" i="12"/>
  <c r="CB11" i="12"/>
  <c r="AU11" i="12"/>
  <c r="DY10" i="12"/>
  <c r="DX10" i="12"/>
  <c r="DW10" i="12"/>
  <c r="DV10" i="12"/>
  <c r="DU10" i="12"/>
  <c r="DT10" i="12"/>
  <c r="DS10" i="12"/>
  <c r="DR10" i="12"/>
  <c r="DQ10" i="12"/>
  <c r="DP10" i="12"/>
  <c r="DO10" i="12"/>
  <c r="DN10" i="12"/>
  <c r="DM10" i="12"/>
  <c r="DL10" i="12"/>
  <c r="DK10" i="12"/>
  <c r="DJ10" i="12"/>
  <c r="CQ10" i="12"/>
  <c r="CP10" i="12"/>
  <c r="CO10" i="12"/>
  <c r="CN10" i="12"/>
  <c r="CM10" i="12"/>
  <c r="CL10" i="12"/>
  <c r="CK10" i="12"/>
  <c r="CJ10" i="12"/>
  <c r="CI10" i="12"/>
  <c r="CH10" i="12"/>
  <c r="CG10" i="12"/>
  <c r="CF10" i="12"/>
  <c r="CE10" i="12"/>
  <c r="CD10" i="12"/>
  <c r="CC10" i="12"/>
  <c r="CB10" i="12"/>
  <c r="AU10" i="12"/>
  <c r="DY9" i="12"/>
  <c r="DX9" i="12"/>
  <c r="DW9" i="12"/>
  <c r="DV9" i="12"/>
  <c r="DU9" i="12"/>
  <c r="DT9" i="12"/>
  <c r="DS9" i="12"/>
  <c r="DR9" i="12"/>
  <c r="DQ9" i="12"/>
  <c r="DP9" i="12"/>
  <c r="DO9" i="12"/>
  <c r="DN9" i="12"/>
  <c r="DM9" i="12"/>
  <c r="DL9" i="12"/>
  <c r="DK9" i="12"/>
  <c r="DJ9" i="12"/>
  <c r="CQ9" i="12"/>
  <c r="CP9" i="12"/>
  <c r="CO9" i="12"/>
  <c r="CN9" i="12"/>
  <c r="CM9" i="12"/>
  <c r="CL9" i="12"/>
  <c r="CK9" i="12"/>
  <c r="CJ9" i="12"/>
  <c r="CI9" i="12"/>
  <c r="CH9" i="12"/>
  <c r="CG9" i="12"/>
  <c r="CF9" i="12"/>
  <c r="CE9" i="12"/>
  <c r="CD9" i="12"/>
  <c r="CC9" i="12"/>
  <c r="CB9" i="12"/>
  <c r="AU9" i="12"/>
  <c r="DY8" i="12"/>
  <c r="DX8" i="12"/>
  <c r="DW8" i="12"/>
  <c r="DV8" i="12"/>
  <c r="DU8" i="12"/>
  <c r="DT8" i="12"/>
  <c r="DS8" i="12"/>
  <c r="DR8" i="12"/>
  <c r="DQ8" i="12"/>
  <c r="DP8" i="12"/>
  <c r="DO8" i="12"/>
  <c r="DN8" i="12"/>
  <c r="DM8" i="12"/>
  <c r="DL8" i="12"/>
  <c r="DK8" i="12"/>
  <c r="DJ8" i="12"/>
  <c r="CQ8" i="12"/>
  <c r="CP8" i="12"/>
  <c r="CO8" i="12"/>
  <c r="CN8" i="12"/>
  <c r="CM8" i="12"/>
  <c r="CL8" i="12"/>
  <c r="CK8" i="12"/>
  <c r="CJ8" i="12"/>
  <c r="CI8" i="12"/>
  <c r="CH8" i="12"/>
  <c r="CG8" i="12"/>
  <c r="CF8" i="12"/>
  <c r="CE8" i="12"/>
  <c r="CD8" i="12"/>
  <c r="CC8" i="12"/>
  <c r="CB8" i="12"/>
  <c r="AU8" i="12"/>
  <c r="DY7" i="12"/>
  <c r="DX7" i="12"/>
  <c r="DW7" i="12"/>
  <c r="DV7" i="12"/>
  <c r="DU7" i="12"/>
  <c r="DT7" i="12"/>
  <c r="DS7" i="12"/>
  <c r="DR7" i="12"/>
  <c r="DQ7" i="12"/>
  <c r="DP7" i="12"/>
  <c r="DO7" i="12"/>
  <c r="DN7" i="12"/>
  <c r="DM7" i="12"/>
  <c r="DL7" i="12"/>
  <c r="DK7" i="12"/>
  <c r="DJ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AU7" i="12"/>
  <c r="DY6" i="12"/>
  <c r="DX6" i="12"/>
  <c r="DW6" i="12"/>
  <c r="DV6" i="12"/>
  <c r="DU6" i="12"/>
  <c r="DT6" i="12"/>
  <c r="DS6" i="12"/>
  <c r="DR6" i="12"/>
  <c r="DQ6" i="12"/>
  <c r="DP6" i="12"/>
  <c r="DO6" i="12"/>
  <c r="DN6" i="12"/>
  <c r="DM6" i="12"/>
  <c r="DL6" i="12"/>
  <c r="DK6" i="12"/>
  <c r="DJ6" i="12"/>
  <c r="CQ6" i="12"/>
  <c r="CP6" i="12"/>
  <c r="CO6" i="12"/>
  <c r="CN6" i="12"/>
  <c r="CM6" i="12"/>
  <c r="CL6" i="12"/>
  <c r="CK6" i="12"/>
  <c r="CJ6" i="12"/>
  <c r="CI6" i="12"/>
  <c r="CH6" i="12"/>
  <c r="CG6" i="12"/>
  <c r="CF6" i="12"/>
  <c r="CE6" i="12"/>
  <c r="CD6" i="12"/>
  <c r="CC6" i="12"/>
  <c r="CB6" i="12"/>
  <c r="AU6" i="12"/>
  <c r="DY5" i="12"/>
  <c r="DX5" i="12"/>
  <c r="DW5" i="12"/>
  <c r="DV5" i="12"/>
  <c r="DU5" i="12"/>
  <c r="DT5" i="12"/>
  <c r="DS5" i="12"/>
  <c r="DR5" i="12"/>
  <c r="DQ5" i="12"/>
  <c r="DP5" i="12"/>
  <c r="DO5" i="12"/>
  <c r="DN5" i="12"/>
  <c r="DM5" i="12"/>
  <c r="DL5" i="12"/>
  <c r="DK5" i="12"/>
  <c r="DJ5" i="12"/>
  <c r="CQ5" i="12"/>
  <c r="CP5" i="12"/>
  <c r="CO5" i="12"/>
  <c r="CN5" i="12"/>
  <c r="CM5" i="12"/>
  <c r="CL5" i="12"/>
  <c r="CK5" i="12"/>
  <c r="CJ5" i="12"/>
  <c r="CI5" i="12"/>
  <c r="CH5" i="12"/>
  <c r="CG5" i="12"/>
  <c r="CF5" i="12"/>
  <c r="CE5" i="12"/>
  <c r="CD5" i="12"/>
  <c r="CC5" i="12"/>
  <c r="CB5" i="12"/>
  <c r="AU5" i="12"/>
  <c r="DY4" i="12"/>
  <c r="DX4" i="12"/>
  <c r="DW4" i="12"/>
  <c r="DV4" i="12"/>
  <c r="DU4" i="12"/>
  <c r="DT4" i="12"/>
  <c r="DS4" i="12"/>
  <c r="DR4" i="12"/>
  <c r="DQ4" i="12"/>
  <c r="DP4" i="12"/>
  <c r="DO4" i="12"/>
  <c r="DN4" i="12"/>
  <c r="DM4" i="12"/>
  <c r="DL4" i="12"/>
  <c r="DK4" i="12"/>
  <c r="DJ4" i="12"/>
  <c r="CQ4" i="12"/>
  <c r="CP4" i="12"/>
  <c r="CO4" i="12"/>
  <c r="CN4" i="12"/>
  <c r="CM4" i="12"/>
  <c r="CL4" i="12"/>
  <c r="CK4" i="12"/>
  <c r="CJ4" i="12"/>
  <c r="CI4" i="12"/>
  <c r="CH4" i="12"/>
  <c r="CG4" i="12"/>
  <c r="CF4" i="12"/>
  <c r="CE4" i="12"/>
  <c r="CD4" i="12"/>
  <c r="CC4" i="12"/>
  <c r="CB4" i="12"/>
  <c r="AU4" i="12"/>
  <c r="CS30" i="12" l="1"/>
  <c r="DE30" i="12" s="1"/>
  <c r="EK30" i="12" s="1"/>
  <c r="CR15" i="12"/>
  <c r="CY15" i="12" s="1"/>
  <c r="EE15" i="12" s="1"/>
  <c r="CS15" i="12"/>
  <c r="DG15" i="12" s="1"/>
  <c r="EM15" i="12" s="1"/>
  <c r="DC15" i="12"/>
  <c r="EI15" i="12" s="1"/>
  <c r="CR20" i="12"/>
  <c r="CT20" i="12" s="1"/>
  <c r="DZ20" i="12" s="1"/>
  <c r="CR5" i="12"/>
  <c r="CS5" i="12"/>
  <c r="DD5" i="12" s="1"/>
  <c r="EJ5" i="12" s="1"/>
  <c r="CS8" i="12"/>
  <c r="CS40" i="12"/>
  <c r="DB40" i="12" s="1"/>
  <c r="EH40" i="12" s="1"/>
  <c r="CS44" i="12"/>
  <c r="DD44" i="12" s="1"/>
  <c r="EJ44" i="12" s="1"/>
  <c r="CR6" i="12"/>
  <c r="CX6" i="12" s="1"/>
  <c r="ED6" i="12" s="1"/>
  <c r="CR12" i="12"/>
  <c r="CS24" i="12"/>
  <c r="DC24" i="12" s="1"/>
  <c r="EI24" i="12" s="1"/>
  <c r="DD30" i="12"/>
  <c r="EJ30" i="12" s="1"/>
  <c r="CS33" i="12"/>
  <c r="DF33" i="12" s="1"/>
  <c r="EL33" i="12" s="1"/>
  <c r="CR37" i="12"/>
  <c r="CX37" i="12" s="1"/>
  <c r="ED37" i="12" s="1"/>
  <c r="CS6" i="12"/>
  <c r="CR11" i="12"/>
  <c r="CY11" i="12" s="1"/>
  <c r="EE11" i="12" s="1"/>
  <c r="CS11" i="12"/>
  <c r="DG11" i="12" s="1"/>
  <c r="EM11" i="12" s="1"/>
  <c r="CV15" i="12"/>
  <c r="EB15" i="12" s="1"/>
  <c r="CZ15" i="12"/>
  <c r="EF15" i="12" s="1"/>
  <c r="DD15" i="12"/>
  <c r="EJ15" i="12" s="1"/>
  <c r="DH15" i="12"/>
  <c r="EN15" i="12" s="1"/>
  <c r="CS19" i="12"/>
  <c r="DI19" i="12" s="1"/>
  <c r="EO19" i="12" s="1"/>
  <c r="CR29" i="12"/>
  <c r="CS29" i="12"/>
  <c r="CV11" i="12"/>
  <c r="EB11" i="12" s="1"/>
  <c r="CS20" i="12"/>
  <c r="DF20" i="12" s="1"/>
  <c r="EL20" i="12" s="1"/>
  <c r="CR24" i="12"/>
  <c r="CX24" i="12" s="1"/>
  <c r="ED24" i="12" s="1"/>
  <c r="DH30" i="12"/>
  <c r="EN30" i="12" s="1"/>
  <c r="CR33" i="12"/>
  <c r="CR16" i="12"/>
  <c r="CY16" i="12" s="1"/>
  <c r="EE16" i="12" s="1"/>
  <c r="CS25" i="12"/>
  <c r="DF25" i="12" s="1"/>
  <c r="EL25" i="12" s="1"/>
  <c r="CR30" i="12"/>
  <c r="CR35" i="12"/>
  <c r="CT5" i="12"/>
  <c r="DZ5" i="12" s="1"/>
  <c r="CY5" i="12"/>
  <c r="EE5" i="12" s="1"/>
  <c r="CU5" i="12"/>
  <c r="EA5" i="12" s="1"/>
  <c r="CX5" i="12"/>
  <c r="ED5" i="12" s="1"/>
  <c r="CV5" i="12"/>
  <c r="EB5" i="12" s="1"/>
  <c r="CZ5" i="12"/>
  <c r="EF5" i="12" s="1"/>
  <c r="DE6" i="12"/>
  <c r="EK6" i="12" s="1"/>
  <c r="DI6" i="12"/>
  <c r="EO6" i="12" s="1"/>
  <c r="DF6" i="12"/>
  <c r="EL6" i="12" s="1"/>
  <c r="DB6" i="12"/>
  <c r="EH6" i="12" s="1"/>
  <c r="DG6" i="12"/>
  <c r="EM6" i="12" s="1"/>
  <c r="DG5" i="12"/>
  <c r="EM5" i="12" s="1"/>
  <c r="DC5" i="12"/>
  <c r="EI5" i="12" s="1"/>
  <c r="CW5" i="12"/>
  <c r="EC5" i="12" s="1"/>
  <c r="DA5" i="12"/>
  <c r="EG5" i="12" s="1"/>
  <c r="DI5" i="12"/>
  <c r="EO5" i="12" s="1"/>
  <c r="DD6" i="12"/>
  <c r="EJ6" i="12" s="1"/>
  <c r="DH6" i="12"/>
  <c r="EN6" i="12" s="1"/>
  <c r="DD7" i="12"/>
  <c r="EJ7" i="12" s="1"/>
  <c r="CR9" i="12"/>
  <c r="CX9" i="12" s="1"/>
  <c r="ED9" i="12" s="1"/>
  <c r="CS14" i="12"/>
  <c r="DF14" i="12" s="1"/>
  <c r="EL14" i="12" s="1"/>
  <c r="CR14" i="12"/>
  <c r="CW16" i="12"/>
  <c r="EC16" i="12" s="1"/>
  <c r="CT16" i="12"/>
  <c r="DZ16" i="12" s="1"/>
  <c r="CS18" i="12"/>
  <c r="CR18" i="12"/>
  <c r="DA18" i="12" s="1"/>
  <c r="EG18" i="12" s="1"/>
  <c r="CW20" i="12"/>
  <c r="EC20" i="12" s="1"/>
  <c r="CY24" i="12"/>
  <c r="EE24" i="12" s="1"/>
  <c r="CU24" i="12"/>
  <c r="EA24" i="12" s="1"/>
  <c r="DG24" i="12"/>
  <c r="EM24" i="12" s="1"/>
  <c r="CS10" i="12"/>
  <c r="DF10" i="12" s="1"/>
  <c r="EL10" i="12" s="1"/>
  <c r="CW14" i="12"/>
  <c r="EC14" i="12" s="1"/>
  <c r="CS26" i="12"/>
  <c r="CR4" i="12"/>
  <c r="CS4" i="12"/>
  <c r="DE4" i="12" s="1"/>
  <c r="EK4" i="12" s="1"/>
  <c r="DC6" i="12"/>
  <c r="EI6" i="12" s="1"/>
  <c r="CR8" i="12"/>
  <c r="CV8" i="12" s="1"/>
  <c r="EB8" i="12" s="1"/>
  <c r="CU9" i="12"/>
  <c r="EA9" i="12" s="1"/>
  <c r="CS9" i="12"/>
  <c r="DB9" i="12" s="1"/>
  <c r="EH9" i="12" s="1"/>
  <c r="DA11" i="12"/>
  <c r="EG11" i="12" s="1"/>
  <c r="CS12" i="12"/>
  <c r="DG12" i="12" s="1"/>
  <c r="EM12" i="12" s="1"/>
  <c r="CW15" i="12"/>
  <c r="EC15" i="12" s="1"/>
  <c r="DA15" i="12"/>
  <c r="EG15" i="12" s="1"/>
  <c r="DI15" i="12"/>
  <c r="EO15" i="12" s="1"/>
  <c r="CU16" i="12"/>
  <c r="EA16" i="12" s="1"/>
  <c r="CS16" i="12"/>
  <c r="DG16" i="12" s="1"/>
  <c r="EM16" i="12" s="1"/>
  <c r="CX16" i="12"/>
  <c r="ED16" i="12" s="1"/>
  <c r="CY20" i="12"/>
  <c r="EE20" i="12" s="1"/>
  <c r="DI20" i="12"/>
  <c r="EO20" i="12" s="1"/>
  <c r="DE20" i="12"/>
  <c r="EK20" i="12" s="1"/>
  <c r="DG20" i="12"/>
  <c r="EM20" i="12" s="1"/>
  <c r="CX20" i="12"/>
  <c r="ED20" i="12" s="1"/>
  <c r="CR10" i="12"/>
  <c r="DA14" i="12"/>
  <c r="EG14" i="12" s="1"/>
  <c r="CS21" i="12"/>
  <c r="DD21" i="12" s="1"/>
  <c r="EJ21" i="12" s="1"/>
  <c r="CR26" i="12"/>
  <c r="CX26" i="12" s="1"/>
  <c r="ED26" i="12" s="1"/>
  <c r="CR7" i="12"/>
  <c r="CV7" i="12" s="1"/>
  <c r="EB7" i="12" s="1"/>
  <c r="CS7" i="12"/>
  <c r="DE7" i="12" s="1"/>
  <c r="EK7" i="12" s="1"/>
  <c r="CU8" i="12"/>
  <c r="EA8" i="12" s="1"/>
  <c r="DE10" i="12"/>
  <c r="EK10" i="12" s="1"/>
  <c r="DI10" i="12"/>
  <c r="EO10" i="12" s="1"/>
  <c r="CU11" i="12"/>
  <c r="EA11" i="12" s="1"/>
  <c r="CR13" i="12"/>
  <c r="CS13" i="12"/>
  <c r="DF13" i="12" s="1"/>
  <c r="EL13" i="12" s="1"/>
  <c r="CX15" i="12"/>
  <c r="ED15" i="12" s="1"/>
  <c r="CT15" i="12"/>
  <c r="DZ15" i="12" s="1"/>
  <c r="DB15" i="12"/>
  <c r="EH15" i="12" s="1"/>
  <c r="CU15" i="12"/>
  <c r="EA15" i="12" s="1"/>
  <c r="CV16" i="12"/>
  <c r="EB16" i="12" s="1"/>
  <c r="CZ16" i="12"/>
  <c r="EF16" i="12" s="1"/>
  <c r="DD16" i="12"/>
  <c r="EJ16" i="12" s="1"/>
  <c r="CR17" i="12"/>
  <c r="CU17" i="12" s="1"/>
  <c r="EA17" i="12" s="1"/>
  <c r="CS17" i="12"/>
  <c r="DB17" i="12" s="1"/>
  <c r="EH17" i="12" s="1"/>
  <c r="CR19" i="12"/>
  <c r="DB19" i="12"/>
  <c r="EH19" i="12" s="1"/>
  <c r="CZ20" i="12"/>
  <c r="EF20" i="12" s="1"/>
  <c r="DD20" i="12"/>
  <c r="EJ20" i="12" s="1"/>
  <c r="DH20" i="12"/>
  <c r="EN20" i="12" s="1"/>
  <c r="DB20" i="12"/>
  <c r="EH20" i="12" s="1"/>
  <c r="DD25" i="12"/>
  <c r="EJ25" i="12" s="1"/>
  <c r="CS31" i="12"/>
  <c r="DF31" i="12" s="1"/>
  <c r="EL31" i="12" s="1"/>
  <c r="CR31" i="12"/>
  <c r="CT31" i="12" s="1"/>
  <c r="DZ31" i="12" s="1"/>
  <c r="DC12" i="12"/>
  <c r="EI12" i="12" s="1"/>
  <c r="CT17" i="12"/>
  <c r="DZ17" i="12" s="1"/>
  <c r="DC20" i="12"/>
  <c r="EI20" i="12" s="1"/>
  <c r="DC26" i="12"/>
  <c r="EI26" i="12" s="1"/>
  <c r="DG26" i="12"/>
  <c r="EM26" i="12" s="1"/>
  <c r="CR22" i="12"/>
  <c r="CX22" i="12" s="1"/>
  <c r="ED22" i="12" s="1"/>
  <c r="CV24" i="12"/>
  <c r="EB24" i="12" s="1"/>
  <c r="CZ24" i="12"/>
  <c r="EF24" i="12" s="1"/>
  <c r="CR25" i="12"/>
  <c r="CU25" i="12" s="1"/>
  <c r="EA25" i="12" s="1"/>
  <c r="CR21" i="12"/>
  <c r="CU21" i="12" s="1"/>
  <c r="EA21" i="12" s="1"/>
  <c r="CS22" i="12"/>
  <c r="DC22" i="12" s="1"/>
  <c r="EI22" i="12" s="1"/>
  <c r="DI24" i="12"/>
  <c r="EO24" i="12" s="1"/>
  <c r="CY29" i="12"/>
  <c r="EE29" i="12" s="1"/>
  <c r="CU29" i="12"/>
  <c r="EA29" i="12" s="1"/>
  <c r="CX29" i="12"/>
  <c r="ED29" i="12" s="1"/>
  <c r="DG29" i="12"/>
  <c r="EM29" i="12" s="1"/>
  <c r="DC29" i="12"/>
  <c r="EI29" i="12" s="1"/>
  <c r="CT29" i="12"/>
  <c r="DZ29" i="12" s="1"/>
  <c r="CY33" i="12"/>
  <c r="EE33" i="12" s="1"/>
  <c r="CU33" i="12"/>
  <c r="EA33" i="12" s="1"/>
  <c r="CX33" i="12"/>
  <c r="ED33" i="12" s="1"/>
  <c r="DG33" i="12"/>
  <c r="EM33" i="12" s="1"/>
  <c r="DC33" i="12"/>
  <c r="EI33" i="12" s="1"/>
  <c r="CT33" i="12"/>
  <c r="DZ33" i="12" s="1"/>
  <c r="CR23" i="12"/>
  <c r="CX23" i="12" s="1"/>
  <c r="ED23" i="12" s="1"/>
  <c r="CR27" i="12"/>
  <c r="CX27" i="12" s="1"/>
  <c r="ED27" i="12" s="1"/>
  <c r="CR28" i="12"/>
  <c r="DC31" i="12"/>
  <c r="EI31" i="12" s="1"/>
  <c r="DG31" i="12"/>
  <c r="EM31" i="12" s="1"/>
  <c r="CS38" i="12"/>
  <c r="DI38" i="12" s="1"/>
  <c r="EO38" i="12" s="1"/>
  <c r="CS43" i="12"/>
  <c r="DH43" i="12" s="1"/>
  <c r="EN43" i="12" s="1"/>
  <c r="DF43" i="12"/>
  <c r="EL43" i="12" s="1"/>
  <c r="CR43" i="12"/>
  <c r="CZ43" i="12" s="1"/>
  <c r="EF43" i="12" s="1"/>
  <c r="CS23" i="12"/>
  <c r="DB23" i="12" s="1"/>
  <c r="EH23" i="12" s="1"/>
  <c r="CS27" i="12"/>
  <c r="DE27" i="12" s="1"/>
  <c r="EK27" i="12" s="1"/>
  <c r="CS28" i="12"/>
  <c r="DE28" i="12" s="1"/>
  <c r="EK28" i="12" s="1"/>
  <c r="CV29" i="12"/>
  <c r="EB29" i="12" s="1"/>
  <c r="CZ29" i="12"/>
  <c r="EF29" i="12" s="1"/>
  <c r="DH29" i="12"/>
  <c r="EN29" i="12" s="1"/>
  <c r="CX30" i="12"/>
  <c r="ED30" i="12" s="1"/>
  <c r="DF30" i="12"/>
  <c r="EL30" i="12" s="1"/>
  <c r="DB30" i="12"/>
  <c r="EH30" i="12" s="1"/>
  <c r="DI30" i="12"/>
  <c r="EO30" i="12" s="1"/>
  <c r="CV33" i="12"/>
  <c r="EB33" i="12" s="1"/>
  <c r="CZ33" i="12"/>
  <c r="EF33" i="12" s="1"/>
  <c r="DD33" i="12"/>
  <c r="EJ33" i="12" s="1"/>
  <c r="DH33" i="12"/>
  <c r="EN33" i="12" s="1"/>
  <c r="CW29" i="12"/>
  <c r="EC29" i="12" s="1"/>
  <c r="DA29" i="12"/>
  <c r="EG29" i="12" s="1"/>
  <c r="DE29" i="12"/>
  <c r="EK29" i="12" s="1"/>
  <c r="DI29" i="12"/>
  <c r="EO29" i="12" s="1"/>
  <c r="DC30" i="12"/>
  <c r="EI30" i="12" s="1"/>
  <c r="DG30" i="12"/>
  <c r="EM30" i="12" s="1"/>
  <c r="CW33" i="12"/>
  <c r="EC33" i="12" s="1"/>
  <c r="DA33" i="12"/>
  <c r="EG33" i="12" s="1"/>
  <c r="DE33" i="12"/>
  <c r="EK33" i="12" s="1"/>
  <c r="CY35" i="12"/>
  <c r="EE35" i="12" s="1"/>
  <c r="CU35" i="12"/>
  <c r="EA35" i="12" s="1"/>
  <c r="CX35" i="12"/>
  <c r="ED35" i="12" s="1"/>
  <c r="CT35" i="12"/>
  <c r="DZ35" i="12" s="1"/>
  <c r="CR32" i="12"/>
  <c r="CT34" i="12"/>
  <c r="DZ34" i="12" s="1"/>
  <c r="CS34" i="12"/>
  <c r="DF34" i="12" s="1"/>
  <c r="EL34" i="12" s="1"/>
  <c r="CR34" i="12"/>
  <c r="CW34" i="12" s="1"/>
  <c r="EC34" i="12" s="1"/>
  <c r="CS35" i="12"/>
  <c r="DD35" i="12" s="1"/>
  <c r="EJ35" i="12" s="1"/>
  <c r="CS32" i="12"/>
  <c r="DB32" i="12" s="1"/>
  <c r="EH32" i="12" s="1"/>
  <c r="CV35" i="12"/>
  <c r="EB35" i="12" s="1"/>
  <c r="CZ35" i="12"/>
  <c r="EF35" i="12" s="1"/>
  <c r="CS36" i="12"/>
  <c r="DC38" i="12"/>
  <c r="EI38" i="12" s="1"/>
  <c r="CS39" i="12"/>
  <c r="DD39" i="12" s="1"/>
  <c r="EJ39" i="12" s="1"/>
  <c r="CR39" i="12"/>
  <c r="CV39" i="12" s="1"/>
  <c r="EB39" i="12" s="1"/>
  <c r="CR41" i="12"/>
  <c r="CS42" i="12"/>
  <c r="DD43" i="12"/>
  <c r="EJ43" i="12" s="1"/>
  <c r="CW35" i="12"/>
  <c r="EC35" i="12" s="1"/>
  <c r="DA35" i="12"/>
  <c r="EG35" i="12" s="1"/>
  <c r="DC44" i="12"/>
  <c r="EI44" i="12" s="1"/>
  <c r="CR38" i="12"/>
  <c r="CX38" i="12" s="1"/>
  <c r="ED38" i="12" s="1"/>
  <c r="DB38" i="12"/>
  <c r="EH38" i="12" s="1"/>
  <c r="DF38" i="12"/>
  <c r="EL38" i="12" s="1"/>
  <c r="CR42" i="12"/>
  <c r="CX42" i="12" s="1"/>
  <c r="ED42" i="12" s="1"/>
  <c r="CS37" i="12"/>
  <c r="CS41" i="12"/>
  <c r="DH41" i="12" s="1"/>
  <c r="EN41" i="12" s="1"/>
  <c r="CR36" i="12"/>
  <c r="CV36" i="12" s="1"/>
  <c r="EB36" i="12" s="1"/>
  <c r="CW39" i="12"/>
  <c r="EC39" i="12" s="1"/>
  <c r="DE39" i="12"/>
  <c r="EK39" i="12" s="1"/>
  <c r="DI39" i="12"/>
  <c r="EO39" i="12" s="1"/>
  <c r="CR40" i="12"/>
  <c r="CZ40" i="12" s="1"/>
  <c r="EF40" i="12" s="1"/>
  <c r="DI43" i="12"/>
  <c r="EO43" i="12" s="1"/>
  <c r="DB44" i="12"/>
  <c r="EH44" i="12" s="1"/>
  <c r="CR44" i="12"/>
  <c r="CR4" i="7"/>
  <c r="CT4" i="7"/>
  <c r="J11" i="4"/>
  <c r="I11" i="4"/>
  <c r="I7" i="4"/>
  <c r="I8" i="4" s="1"/>
  <c r="DJ4" i="7"/>
  <c r="DJ5" i="7"/>
  <c r="CR5" i="7"/>
  <c r="CT5" i="7"/>
  <c r="DZ5" i="7" s="1"/>
  <c r="DK5" i="7"/>
  <c r="CU5" i="7"/>
  <c r="EA5" i="7" s="1"/>
  <c r="DL5" i="7"/>
  <c r="DM5" i="7"/>
  <c r="DN5" i="7"/>
  <c r="CX5" i="7"/>
  <c r="DO5" i="7"/>
  <c r="CY5" i="7"/>
  <c r="EE5" i="7" s="1"/>
  <c r="DP5" i="7"/>
  <c r="DQ5" i="7"/>
  <c r="DY5" i="7"/>
  <c r="CS5" i="7"/>
  <c r="DI5" i="7" s="1"/>
  <c r="EO5" i="7"/>
  <c r="DR5" i="7"/>
  <c r="EH5" i="7" s="1"/>
  <c r="DB5" i="7"/>
  <c r="DS5" i="7"/>
  <c r="DC5" i="7"/>
  <c r="DT5" i="7"/>
  <c r="DD5" i="7"/>
  <c r="EJ5" i="7" s="1"/>
  <c r="DU5" i="7"/>
  <c r="DE5" i="7"/>
  <c r="EK5" i="7"/>
  <c r="DV5" i="7"/>
  <c r="EL5" i="7" s="1"/>
  <c r="DF5" i="7"/>
  <c r="DW5" i="7"/>
  <c r="DG5" i="7"/>
  <c r="DX5" i="7"/>
  <c r="DH5" i="7"/>
  <c r="EN5" i="7" s="1"/>
  <c r="DJ6" i="7"/>
  <c r="CR6" i="7"/>
  <c r="CV6" i="7" s="1"/>
  <c r="CT6" i="7"/>
  <c r="DZ6" i="7" s="1"/>
  <c r="DK6" i="7"/>
  <c r="CU6" i="7"/>
  <c r="EA6" i="7"/>
  <c r="DL6" i="7"/>
  <c r="DM6" i="7"/>
  <c r="EC6" i="7" s="1"/>
  <c r="CW6" i="7"/>
  <c r="DN6" i="7"/>
  <c r="CX6" i="7"/>
  <c r="ED6" i="7"/>
  <c r="DO6" i="7"/>
  <c r="CY6" i="7"/>
  <c r="EE6" i="7"/>
  <c r="DP6" i="7"/>
  <c r="EF6" i="7" s="1"/>
  <c r="CZ6" i="7"/>
  <c r="DQ6" i="7"/>
  <c r="EG6" i="7" s="1"/>
  <c r="DA6" i="7"/>
  <c r="DY6" i="7"/>
  <c r="CS6" i="7"/>
  <c r="DR6" i="7"/>
  <c r="DS6" i="7"/>
  <c r="DC6" i="7"/>
  <c r="EI6" i="7"/>
  <c r="DT6" i="7"/>
  <c r="DU6" i="7"/>
  <c r="DV6" i="7"/>
  <c r="DW6" i="7"/>
  <c r="DG6" i="7"/>
  <c r="EM6" i="7"/>
  <c r="DX6" i="7"/>
  <c r="DJ7" i="7"/>
  <c r="CR7" i="7"/>
  <c r="CT7" i="7"/>
  <c r="DZ7" i="7"/>
  <c r="DK7" i="7"/>
  <c r="EA7" i="7" s="1"/>
  <c r="CU7" i="7"/>
  <c r="DL7" i="7"/>
  <c r="CV7" i="7"/>
  <c r="DM7" i="7"/>
  <c r="CW7" i="7"/>
  <c r="EC7" i="7" s="1"/>
  <c r="DN7" i="7"/>
  <c r="CX7" i="7"/>
  <c r="ED7" i="7"/>
  <c r="DO7" i="7"/>
  <c r="EE7" i="7" s="1"/>
  <c r="CY7" i="7"/>
  <c r="DP7" i="7"/>
  <c r="CZ7" i="7"/>
  <c r="DQ7" i="7"/>
  <c r="DA7" i="7"/>
  <c r="EG7" i="7" s="1"/>
  <c r="DY7" i="7"/>
  <c r="EO7" i="7" s="1"/>
  <c r="CS7" i="7"/>
  <c r="DI7" i="7"/>
  <c r="DR7" i="7"/>
  <c r="DB7" i="7"/>
  <c r="EH7" i="7" s="1"/>
  <c r="DS7" i="7"/>
  <c r="DT7" i="7"/>
  <c r="DU7" i="7"/>
  <c r="DE7" i="7"/>
  <c r="DV7" i="7"/>
  <c r="DF7" i="7"/>
  <c r="EL7" i="7" s="1"/>
  <c r="DW7" i="7"/>
  <c r="DX7" i="7"/>
  <c r="DJ8" i="7"/>
  <c r="CR8" i="7"/>
  <c r="DK8" i="7"/>
  <c r="CU8" i="7"/>
  <c r="DL8" i="7"/>
  <c r="CV8" i="7"/>
  <c r="EB8" i="7" s="1"/>
  <c r="DM8" i="7"/>
  <c r="DN8" i="7"/>
  <c r="DO8" i="7"/>
  <c r="CY8" i="7"/>
  <c r="DP8" i="7"/>
  <c r="CZ8" i="7"/>
  <c r="EF8" i="7" s="1"/>
  <c r="DQ8" i="7"/>
  <c r="DY8" i="7"/>
  <c r="CS8" i="7"/>
  <c r="DC8" i="7" s="1"/>
  <c r="DI8" i="7"/>
  <c r="EO8" i="7"/>
  <c r="DR8" i="7"/>
  <c r="DB8" i="7"/>
  <c r="EH8" i="7"/>
  <c r="DS8" i="7"/>
  <c r="DT8" i="7"/>
  <c r="DD8" i="7"/>
  <c r="DU8" i="7"/>
  <c r="DE8" i="7"/>
  <c r="EK8" i="7" s="1"/>
  <c r="DV8" i="7"/>
  <c r="DF8" i="7"/>
  <c r="EL8" i="7"/>
  <c r="DW8" i="7"/>
  <c r="DX8" i="7"/>
  <c r="EN8" i="7" s="1"/>
  <c r="DH8" i="7"/>
  <c r="DJ9" i="7"/>
  <c r="CR9" i="7"/>
  <c r="DK9" i="7"/>
  <c r="DL9" i="7"/>
  <c r="DM9" i="7"/>
  <c r="DN9" i="7"/>
  <c r="DO9" i="7"/>
  <c r="DP9" i="7"/>
  <c r="DQ9" i="7"/>
  <c r="DY9" i="7"/>
  <c r="CS9" i="7"/>
  <c r="DC9" i="7" s="1"/>
  <c r="EI9" i="7" s="1"/>
  <c r="DR9" i="7"/>
  <c r="DS9" i="7"/>
  <c r="DT9" i="7"/>
  <c r="DD9" i="7"/>
  <c r="EJ9" i="7" s="1"/>
  <c r="DU9" i="7"/>
  <c r="DV9" i="7"/>
  <c r="DW9" i="7"/>
  <c r="DX9" i="7"/>
  <c r="DH9" i="7"/>
  <c r="EN9" i="7" s="1"/>
  <c r="DJ10" i="7"/>
  <c r="DZ10" i="7" s="1"/>
  <c r="CR10" i="7"/>
  <c r="CT10" i="7"/>
  <c r="DK10" i="7"/>
  <c r="CU10" i="7"/>
  <c r="EA10" i="7"/>
  <c r="DL10" i="7"/>
  <c r="CV10" i="7"/>
  <c r="DM10" i="7"/>
  <c r="CW10" i="7"/>
  <c r="DN10" i="7"/>
  <c r="CX10" i="7"/>
  <c r="ED10" i="7"/>
  <c r="DO10" i="7"/>
  <c r="CY10" i="7"/>
  <c r="EE10" i="7"/>
  <c r="DP10" i="7"/>
  <c r="EF10" i="7" s="1"/>
  <c r="CZ10" i="7"/>
  <c r="DQ10" i="7"/>
  <c r="DA10" i="7"/>
  <c r="EG10" i="7"/>
  <c r="DY10" i="7"/>
  <c r="CS10" i="7"/>
  <c r="DI10" i="7" s="1"/>
  <c r="DR10" i="7"/>
  <c r="DS10" i="7"/>
  <c r="DC10" i="7"/>
  <c r="EI10" i="7" s="1"/>
  <c r="DT10" i="7"/>
  <c r="DU10" i="7"/>
  <c r="DV10" i="7"/>
  <c r="DW10" i="7"/>
  <c r="DG10" i="7"/>
  <c r="EM10" i="7" s="1"/>
  <c r="DX10" i="7"/>
  <c r="DJ11" i="7"/>
  <c r="CR11" i="7"/>
  <c r="DK11" i="7"/>
  <c r="CU11" i="7"/>
  <c r="DL11" i="7"/>
  <c r="EB11" i="7" s="1"/>
  <c r="CV11" i="7"/>
  <c r="DM11" i="7"/>
  <c r="CW11" i="7"/>
  <c r="EC11" i="7"/>
  <c r="DN11" i="7"/>
  <c r="DO11" i="7"/>
  <c r="CY11" i="7"/>
  <c r="DP11" i="7"/>
  <c r="CZ11" i="7"/>
  <c r="EF11" i="7" s="1"/>
  <c r="DQ11" i="7"/>
  <c r="DY11" i="7"/>
  <c r="CS11" i="7"/>
  <c r="DI11" i="7"/>
  <c r="EO11" i="7" s="1"/>
  <c r="DR11" i="7"/>
  <c r="DB11" i="7"/>
  <c r="EH11" i="7"/>
  <c r="DS11" i="7"/>
  <c r="DT11" i="7"/>
  <c r="DD11" i="7"/>
  <c r="DU11" i="7"/>
  <c r="DE11" i="7"/>
  <c r="DV11" i="7"/>
  <c r="DF11" i="7"/>
  <c r="EL11" i="7"/>
  <c r="DW11" i="7"/>
  <c r="DX11" i="7"/>
  <c r="DH11" i="7"/>
  <c r="DJ12" i="7"/>
  <c r="CR12" i="7"/>
  <c r="CW12" i="7" s="1"/>
  <c r="DK12" i="7"/>
  <c r="DL12" i="7"/>
  <c r="CV12" i="7"/>
  <c r="EB12" i="7" s="1"/>
  <c r="DM12" i="7"/>
  <c r="EC12" i="7" s="1"/>
  <c r="DN12" i="7"/>
  <c r="DO12" i="7"/>
  <c r="CY12" i="7"/>
  <c r="DP12" i="7"/>
  <c r="DQ12" i="7"/>
  <c r="DA12" i="7"/>
  <c r="EG12" i="7" s="1"/>
  <c r="DY12" i="7"/>
  <c r="CS12" i="7"/>
  <c r="DC12" i="7" s="1"/>
  <c r="DR12" i="7"/>
  <c r="DB12" i="7"/>
  <c r="EH12" i="7" s="1"/>
  <c r="DS12" i="7"/>
  <c r="EI12" i="7" s="1"/>
  <c r="DT12" i="7"/>
  <c r="DD12" i="7"/>
  <c r="DU12" i="7"/>
  <c r="DV12" i="7"/>
  <c r="DF12" i="7"/>
  <c r="EL12" i="7" s="1"/>
  <c r="DW12" i="7"/>
  <c r="DX12" i="7"/>
  <c r="EN12" i="7" s="1"/>
  <c r="DH12" i="7"/>
  <c r="DJ13" i="7"/>
  <c r="DZ13" i="7" s="1"/>
  <c r="CR13" i="7"/>
  <c r="CW13" i="7" s="1"/>
  <c r="CT13" i="7"/>
  <c r="DK13" i="7"/>
  <c r="CU13" i="7"/>
  <c r="EA13" i="7"/>
  <c r="DL13" i="7"/>
  <c r="CV13" i="7"/>
  <c r="EB13" i="7" s="1"/>
  <c r="DM13" i="7"/>
  <c r="DN13" i="7"/>
  <c r="ED13" i="7" s="1"/>
  <c r="CX13" i="7"/>
  <c r="DO13" i="7"/>
  <c r="CY13" i="7"/>
  <c r="EE13" i="7"/>
  <c r="DP13" i="7"/>
  <c r="CZ13" i="7"/>
  <c r="EF13" i="7" s="1"/>
  <c r="DQ13" i="7"/>
  <c r="DY13" i="7"/>
  <c r="EO13" i="7" s="1"/>
  <c r="CS13" i="7"/>
  <c r="DI13" i="7"/>
  <c r="DR13" i="7"/>
  <c r="EH13" i="7" s="1"/>
  <c r="DB13" i="7"/>
  <c r="DS13" i="7"/>
  <c r="EI13" i="7" s="1"/>
  <c r="DC13" i="7"/>
  <c r="DT13" i="7"/>
  <c r="DD13" i="7"/>
  <c r="EJ13" i="7"/>
  <c r="DU13" i="7"/>
  <c r="DE13" i="7"/>
  <c r="EK13" i="7" s="1"/>
  <c r="DV13" i="7"/>
  <c r="EL13" i="7" s="1"/>
  <c r="DF13" i="7"/>
  <c r="DW13" i="7"/>
  <c r="DG13" i="7"/>
  <c r="DX13" i="7"/>
  <c r="DH13" i="7"/>
  <c r="EN13" i="7"/>
  <c r="DJ14" i="7"/>
  <c r="CR14" i="7"/>
  <c r="CV14" i="7" s="1"/>
  <c r="DK14" i="7"/>
  <c r="CU14" i="7"/>
  <c r="EA14" i="7" s="1"/>
  <c r="DL14" i="7"/>
  <c r="EB14" i="7" s="1"/>
  <c r="DM14" i="7"/>
  <c r="CW14" i="7"/>
  <c r="DN14" i="7"/>
  <c r="DO14" i="7"/>
  <c r="CY14" i="7"/>
  <c r="EE14" i="7" s="1"/>
  <c r="DP14" i="7"/>
  <c r="DQ14" i="7"/>
  <c r="EG14" i="7" s="1"/>
  <c r="DA14" i="7"/>
  <c r="DY14" i="7"/>
  <c r="CS14" i="7"/>
  <c r="DR14" i="7"/>
  <c r="DS14" i="7"/>
  <c r="DT14" i="7"/>
  <c r="DU14" i="7"/>
  <c r="DV14" i="7"/>
  <c r="DF14" i="7"/>
  <c r="DW14" i="7"/>
  <c r="DX14" i="7"/>
  <c r="DJ15" i="7"/>
  <c r="DZ15" i="7" s="1"/>
  <c r="CR15" i="7"/>
  <c r="CT15" i="7"/>
  <c r="DK15" i="7"/>
  <c r="EA15" i="7" s="1"/>
  <c r="CU15" i="7"/>
  <c r="DL15" i="7"/>
  <c r="EB15" i="7" s="1"/>
  <c r="CV15" i="7"/>
  <c r="DM15" i="7"/>
  <c r="CW15" i="7"/>
  <c r="EC15" i="7"/>
  <c r="DN15" i="7"/>
  <c r="CX15" i="7"/>
  <c r="ED15" i="7" s="1"/>
  <c r="DO15" i="7"/>
  <c r="EE15" i="7" s="1"/>
  <c r="CY15" i="7"/>
  <c r="DP15" i="7"/>
  <c r="CZ15" i="7"/>
  <c r="DQ15" i="7"/>
  <c r="DA15" i="7"/>
  <c r="EG15" i="7"/>
  <c r="DY15" i="7"/>
  <c r="CS15" i="7"/>
  <c r="DI15" i="7"/>
  <c r="DR15" i="7"/>
  <c r="DB15" i="7"/>
  <c r="EH15" i="7"/>
  <c r="DS15" i="7"/>
  <c r="EI15" i="7" s="1"/>
  <c r="DC15" i="7"/>
  <c r="DT15" i="7"/>
  <c r="DD15" i="7"/>
  <c r="EJ15" i="7"/>
  <c r="DU15" i="7"/>
  <c r="DE15" i="7"/>
  <c r="EK15" i="7" s="1"/>
  <c r="DV15" i="7"/>
  <c r="EL15" i="7" s="1"/>
  <c r="DF15" i="7"/>
  <c r="DW15" i="7"/>
  <c r="DG15" i="7"/>
  <c r="DX15" i="7"/>
  <c r="EN15" i="7" s="1"/>
  <c r="DH15" i="7"/>
  <c r="DJ16" i="7"/>
  <c r="CR16" i="7"/>
  <c r="DK16" i="7"/>
  <c r="DL16" i="7"/>
  <c r="DM16" i="7"/>
  <c r="DN16" i="7"/>
  <c r="DO16" i="7"/>
  <c r="DP16" i="7"/>
  <c r="DQ16" i="7"/>
  <c r="DY16" i="7"/>
  <c r="CS16" i="7"/>
  <c r="DR16" i="7"/>
  <c r="DS16" i="7"/>
  <c r="DT16" i="7"/>
  <c r="DU16" i="7"/>
  <c r="DV16" i="7"/>
  <c r="DW16" i="7"/>
  <c r="DX16" i="7"/>
  <c r="DJ17" i="7"/>
  <c r="CR17" i="7"/>
  <c r="CT17" i="7"/>
  <c r="DK17" i="7"/>
  <c r="CU17" i="7"/>
  <c r="EA17" i="7"/>
  <c r="DL17" i="7"/>
  <c r="EB17" i="7" s="1"/>
  <c r="CV17" i="7"/>
  <c r="DM17" i="7"/>
  <c r="CW17" i="7"/>
  <c r="EC17" i="7"/>
  <c r="DN17" i="7"/>
  <c r="CX17" i="7"/>
  <c r="ED17" i="7"/>
  <c r="DO17" i="7"/>
  <c r="EE17" i="7" s="1"/>
  <c r="CY17" i="7"/>
  <c r="DP17" i="7"/>
  <c r="CZ17" i="7"/>
  <c r="DQ17" i="7"/>
  <c r="DA17" i="7"/>
  <c r="EG17" i="7"/>
  <c r="DY17" i="7"/>
  <c r="EO17" i="7" s="1"/>
  <c r="CS17" i="7"/>
  <c r="DI17" i="7"/>
  <c r="DR17" i="7"/>
  <c r="DB17" i="7"/>
  <c r="DS17" i="7"/>
  <c r="DC17" i="7"/>
  <c r="EI17" i="7"/>
  <c r="DT17" i="7"/>
  <c r="DU17" i="7"/>
  <c r="DE17" i="7"/>
  <c r="DV17" i="7"/>
  <c r="DF17" i="7"/>
  <c r="EL17" i="7"/>
  <c r="DW17" i="7"/>
  <c r="DG17" i="7"/>
  <c r="EM17" i="7"/>
  <c r="DX17" i="7"/>
  <c r="DJ18" i="7"/>
  <c r="CR18" i="7"/>
  <c r="DK18" i="7"/>
  <c r="DL18" i="7"/>
  <c r="CV18" i="7"/>
  <c r="EB18" i="7"/>
  <c r="DM18" i="7"/>
  <c r="CW18" i="7"/>
  <c r="EC18" i="7"/>
  <c r="DN18" i="7"/>
  <c r="DO18" i="7"/>
  <c r="CY18" i="7"/>
  <c r="EE18" i="7"/>
  <c r="DP18" i="7"/>
  <c r="CZ18" i="7"/>
  <c r="EF18" i="7"/>
  <c r="DQ18" i="7"/>
  <c r="DY18" i="7"/>
  <c r="EO18" i="7" s="1"/>
  <c r="CS18" i="7"/>
  <c r="DI18" i="7"/>
  <c r="DR18" i="7"/>
  <c r="EH18" i="7" s="1"/>
  <c r="DB18" i="7"/>
  <c r="DS18" i="7"/>
  <c r="DC18" i="7"/>
  <c r="DT18" i="7"/>
  <c r="DD18" i="7"/>
  <c r="EJ18" i="7"/>
  <c r="DU18" i="7"/>
  <c r="DE18" i="7"/>
  <c r="EK18" i="7"/>
  <c r="DV18" i="7"/>
  <c r="EL18" i="7" s="1"/>
  <c r="DF18" i="7"/>
  <c r="DW18" i="7"/>
  <c r="DG18" i="7"/>
  <c r="DX18" i="7"/>
  <c r="DH18" i="7"/>
  <c r="EN18" i="7"/>
  <c r="DJ19" i="7"/>
  <c r="CR19" i="7"/>
  <c r="CV19" i="7" s="1"/>
  <c r="CT19" i="7"/>
  <c r="DZ19" i="7"/>
  <c r="DK19" i="7"/>
  <c r="CU19" i="7"/>
  <c r="EA19" i="7"/>
  <c r="DL19" i="7"/>
  <c r="EB19" i="7" s="1"/>
  <c r="DM19" i="7"/>
  <c r="EC19" i="7" s="1"/>
  <c r="CW19" i="7"/>
  <c r="DN19" i="7"/>
  <c r="CX19" i="7"/>
  <c r="ED19" i="7"/>
  <c r="DO19" i="7"/>
  <c r="CY19" i="7"/>
  <c r="EE19" i="7"/>
  <c r="DP19" i="7"/>
  <c r="DQ19" i="7"/>
  <c r="DA19" i="7"/>
  <c r="DY19" i="7"/>
  <c r="CS19" i="7"/>
  <c r="DR19" i="7"/>
  <c r="DS19" i="7"/>
  <c r="DT19" i="7"/>
  <c r="DU19" i="7"/>
  <c r="DV19" i="7"/>
  <c r="DW19" i="7"/>
  <c r="DX19" i="7"/>
  <c r="DJ20" i="7"/>
  <c r="DZ20" i="7" s="1"/>
  <c r="CR20" i="7"/>
  <c r="CT20" i="7"/>
  <c r="DK20" i="7"/>
  <c r="EA20" i="7" s="1"/>
  <c r="CU20" i="7"/>
  <c r="DL20" i="7"/>
  <c r="CV20" i="7"/>
  <c r="DM20" i="7"/>
  <c r="CW20" i="7"/>
  <c r="EC20" i="7"/>
  <c r="DN20" i="7"/>
  <c r="CX20" i="7"/>
  <c r="ED20" i="7"/>
  <c r="DO20" i="7"/>
  <c r="EE20" i="7" s="1"/>
  <c r="CY20" i="7"/>
  <c r="DP20" i="7"/>
  <c r="CZ20" i="7"/>
  <c r="DQ20" i="7"/>
  <c r="DA20" i="7"/>
  <c r="EG20" i="7"/>
  <c r="DY20" i="7"/>
  <c r="EO20" i="7" s="1"/>
  <c r="CS20" i="7"/>
  <c r="DD20" i="7" s="1"/>
  <c r="DI20" i="7"/>
  <c r="DR20" i="7"/>
  <c r="DB20" i="7"/>
  <c r="EH20" i="7"/>
  <c r="DS20" i="7"/>
  <c r="DT20" i="7"/>
  <c r="EJ20" i="7" s="1"/>
  <c r="DU20" i="7"/>
  <c r="EK20" i="7" s="1"/>
  <c r="DE20" i="7"/>
  <c r="DV20" i="7"/>
  <c r="DF20" i="7"/>
  <c r="EL20" i="7"/>
  <c r="DW20" i="7"/>
  <c r="DX20" i="7"/>
  <c r="DJ21" i="7"/>
  <c r="CR21" i="7"/>
  <c r="DK21" i="7"/>
  <c r="DL21" i="7"/>
  <c r="DM21" i="7"/>
  <c r="DN21" i="7"/>
  <c r="DO21" i="7"/>
  <c r="CY21" i="7"/>
  <c r="DP21" i="7"/>
  <c r="DQ21" i="7"/>
  <c r="DY21" i="7"/>
  <c r="CS21" i="7"/>
  <c r="DC21" i="7" s="1"/>
  <c r="DI21" i="7"/>
  <c r="EO21" i="7"/>
  <c r="DR21" i="7"/>
  <c r="DB21" i="7"/>
  <c r="EH21" i="7"/>
  <c r="DS21" i="7"/>
  <c r="EI21" i="7" s="1"/>
  <c r="DT21" i="7"/>
  <c r="DD21" i="7"/>
  <c r="DU21" i="7"/>
  <c r="DE21" i="7"/>
  <c r="EK21" i="7"/>
  <c r="DV21" i="7"/>
  <c r="DF21" i="7"/>
  <c r="EL21" i="7"/>
  <c r="DW21" i="7"/>
  <c r="DX21" i="7"/>
  <c r="EN21" i="7" s="1"/>
  <c r="DH21" i="7"/>
  <c r="DJ22" i="7"/>
  <c r="DZ22" i="7" s="1"/>
  <c r="CR22" i="7"/>
  <c r="CW22" i="7" s="1"/>
  <c r="CT22" i="7"/>
  <c r="DK22" i="7"/>
  <c r="CU22" i="7"/>
  <c r="EA22" i="7"/>
  <c r="DL22" i="7"/>
  <c r="DM22" i="7"/>
  <c r="EC22" i="7" s="1"/>
  <c r="DN22" i="7"/>
  <c r="ED22" i="7" s="1"/>
  <c r="CX22" i="7"/>
  <c r="DO22" i="7"/>
  <c r="CY22" i="7"/>
  <c r="EE22" i="7"/>
  <c r="DP22" i="7"/>
  <c r="DQ22" i="7"/>
  <c r="DY22" i="7"/>
  <c r="EO22" i="7" s="1"/>
  <c r="CS22" i="7"/>
  <c r="DI22" i="7"/>
  <c r="DR22" i="7"/>
  <c r="EH22" i="7" s="1"/>
  <c r="DB22" i="7"/>
  <c r="DS22" i="7"/>
  <c r="EI22" i="7" s="1"/>
  <c r="DC22" i="7"/>
  <c r="DT22" i="7"/>
  <c r="DD22" i="7"/>
  <c r="EJ22" i="7"/>
  <c r="DU22" i="7"/>
  <c r="DE22" i="7"/>
  <c r="EK22" i="7"/>
  <c r="DV22" i="7"/>
  <c r="EL22" i="7" s="1"/>
  <c r="DF22" i="7"/>
  <c r="DW22" i="7"/>
  <c r="EM22" i="7" s="1"/>
  <c r="DG22" i="7"/>
  <c r="DX22" i="7"/>
  <c r="DH22" i="7"/>
  <c r="EN22" i="7"/>
  <c r="DJ23" i="7"/>
  <c r="CR23" i="7"/>
  <c r="CV23" i="7" s="1"/>
  <c r="CT23" i="7"/>
  <c r="DZ23" i="7"/>
  <c r="DK23" i="7"/>
  <c r="CU23" i="7"/>
  <c r="EA23" i="7"/>
  <c r="DL23" i="7"/>
  <c r="DM23" i="7"/>
  <c r="CW23" i="7"/>
  <c r="DN23" i="7"/>
  <c r="CX23" i="7"/>
  <c r="ED23" i="7"/>
  <c r="DO23" i="7"/>
  <c r="CY23" i="7"/>
  <c r="EE23" i="7"/>
  <c r="DP23" i="7"/>
  <c r="DQ23" i="7"/>
  <c r="EG23" i="7" s="1"/>
  <c r="DA23" i="7"/>
  <c r="DY23" i="7"/>
  <c r="CS23" i="7"/>
  <c r="DR23" i="7"/>
  <c r="DS23" i="7"/>
  <c r="DT23" i="7"/>
  <c r="DU23" i="7"/>
  <c r="DV23" i="7"/>
  <c r="EL23" i="7" s="1"/>
  <c r="DF23" i="7"/>
  <c r="DW23" i="7"/>
  <c r="DX23" i="7"/>
  <c r="DJ24" i="7"/>
  <c r="DZ24" i="7" s="1"/>
  <c r="CR24" i="7"/>
  <c r="CT24" i="7"/>
  <c r="DK24" i="7"/>
  <c r="EA24" i="7" s="1"/>
  <c r="CU24" i="7"/>
  <c r="DL24" i="7"/>
  <c r="EB24" i="7" s="1"/>
  <c r="CV24" i="7"/>
  <c r="DM24" i="7"/>
  <c r="CW24" i="7"/>
  <c r="EC24" i="7"/>
  <c r="DN24" i="7"/>
  <c r="CX24" i="7"/>
  <c r="ED24" i="7"/>
  <c r="DO24" i="7"/>
  <c r="EE24" i="7" s="1"/>
  <c r="CY24" i="7"/>
  <c r="DP24" i="7"/>
  <c r="EF24" i="7" s="1"/>
  <c r="CZ24" i="7"/>
  <c r="DQ24" i="7"/>
  <c r="DA24" i="7"/>
  <c r="EG24" i="7"/>
  <c r="DY24" i="7"/>
  <c r="EO24" i="7" s="1"/>
  <c r="CS24" i="7"/>
  <c r="DD24" i="7" s="1"/>
  <c r="DI24" i="7"/>
  <c r="DR24" i="7"/>
  <c r="DB24" i="7"/>
  <c r="EH24" i="7"/>
  <c r="DS24" i="7"/>
  <c r="DT24" i="7"/>
  <c r="DU24" i="7"/>
  <c r="DE24" i="7"/>
  <c r="DV24" i="7"/>
  <c r="DF24" i="7"/>
  <c r="EL24" i="7"/>
  <c r="DW24" i="7"/>
  <c r="DX24" i="7"/>
  <c r="DJ25" i="7"/>
  <c r="CR25" i="7"/>
  <c r="DK25" i="7"/>
  <c r="DL25" i="7"/>
  <c r="DM25" i="7"/>
  <c r="DN25" i="7"/>
  <c r="DO25" i="7"/>
  <c r="EE25" i="7" s="1"/>
  <c r="CY25" i="7"/>
  <c r="DP25" i="7"/>
  <c r="DQ25" i="7"/>
  <c r="DY25" i="7"/>
  <c r="CS25" i="7"/>
  <c r="DC25" i="7" s="1"/>
  <c r="DI25" i="7"/>
  <c r="EO25" i="7"/>
  <c r="DR25" i="7"/>
  <c r="DB25" i="7"/>
  <c r="EH25" i="7"/>
  <c r="DS25" i="7"/>
  <c r="EI25" i="7" s="1"/>
  <c r="DT25" i="7"/>
  <c r="EJ25" i="7" s="1"/>
  <c r="DD25" i="7"/>
  <c r="DU25" i="7"/>
  <c r="DE25" i="7"/>
  <c r="EK25" i="7"/>
  <c r="DV25" i="7"/>
  <c r="DF25" i="7"/>
  <c r="EL25" i="7"/>
  <c r="DW25" i="7"/>
  <c r="DX25" i="7"/>
  <c r="DH25" i="7"/>
  <c r="DJ26" i="7"/>
  <c r="DZ26" i="7" s="1"/>
  <c r="CR26" i="7"/>
  <c r="CW26" i="7" s="1"/>
  <c r="CT26" i="7"/>
  <c r="DK26" i="7"/>
  <c r="CU26" i="7"/>
  <c r="EA26" i="7"/>
  <c r="DL26" i="7"/>
  <c r="DM26" i="7"/>
  <c r="DN26" i="7"/>
  <c r="CX26" i="7"/>
  <c r="DO26" i="7"/>
  <c r="CY26" i="7"/>
  <c r="EE26" i="7"/>
  <c r="DP26" i="7"/>
  <c r="DQ26" i="7"/>
  <c r="DY26" i="7"/>
  <c r="EO26" i="7" s="1"/>
  <c r="CS26" i="7"/>
  <c r="DI26" i="7"/>
  <c r="DR26" i="7"/>
  <c r="EH26" i="7" s="1"/>
  <c r="DB26" i="7"/>
  <c r="DS26" i="7"/>
  <c r="DC26" i="7"/>
  <c r="DT26" i="7"/>
  <c r="DD26" i="7"/>
  <c r="EJ26" i="7"/>
  <c r="DU26" i="7"/>
  <c r="DE26" i="7"/>
  <c r="EK26" i="7"/>
  <c r="DV26" i="7"/>
  <c r="EL26" i="7" s="1"/>
  <c r="DF26" i="7"/>
  <c r="DW26" i="7"/>
  <c r="DG26" i="7"/>
  <c r="DX26" i="7"/>
  <c r="DH26" i="7"/>
  <c r="EN26" i="7"/>
  <c r="DJ27" i="7"/>
  <c r="CR27" i="7"/>
  <c r="CV27" i="7" s="1"/>
  <c r="CT27" i="7"/>
  <c r="DZ27" i="7"/>
  <c r="DK27" i="7"/>
  <c r="CU27" i="7"/>
  <c r="EA27" i="7"/>
  <c r="DL27" i="7"/>
  <c r="DM27" i="7"/>
  <c r="EC27" i="7" s="1"/>
  <c r="CW27" i="7"/>
  <c r="DN27" i="7"/>
  <c r="CX27" i="7"/>
  <c r="ED27" i="7"/>
  <c r="DO27" i="7"/>
  <c r="CY27" i="7"/>
  <c r="EE27" i="7"/>
  <c r="DP27" i="7"/>
  <c r="DQ27" i="7"/>
  <c r="DA27" i="7"/>
  <c r="DY27" i="7"/>
  <c r="CS27" i="7"/>
  <c r="DR27" i="7"/>
  <c r="DB27" i="7"/>
  <c r="DS27" i="7"/>
  <c r="DT27" i="7"/>
  <c r="DU27" i="7"/>
  <c r="DV27" i="7"/>
  <c r="DF27" i="7"/>
  <c r="DW27" i="7"/>
  <c r="DX27" i="7"/>
  <c r="DJ28" i="7"/>
  <c r="DZ28" i="7" s="1"/>
  <c r="CR28" i="7"/>
  <c r="CT28" i="7"/>
  <c r="DK28" i="7"/>
  <c r="EA28" i="7" s="1"/>
  <c r="CU28" i="7"/>
  <c r="DL28" i="7"/>
  <c r="CV28" i="7"/>
  <c r="DM28" i="7"/>
  <c r="CW28" i="7"/>
  <c r="EC28" i="7"/>
  <c r="DN28" i="7"/>
  <c r="CX28" i="7"/>
  <c r="ED28" i="7"/>
  <c r="DO28" i="7"/>
  <c r="EE28" i="7" s="1"/>
  <c r="CY28" i="7"/>
  <c r="DP28" i="7"/>
  <c r="CZ28" i="7"/>
  <c r="DQ28" i="7"/>
  <c r="DA28" i="7"/>
  <c r="EG28" i="7"/>
  <c r="DY28" i="7"/>
  <c r="CS28" i="7"/>
  <c r="DD28" i="7" s="1"/>
  <c r="DI28" i="7"/>
  <c r="DR28" i="7"/>
  <c r="DB28" i="7"/>
  <c r="EH28" i="7"/>
  <c r="DS28" i="7"/>
  <c r="DT28" i="7"/>
  <c r="DU28" i="7"/>
  <c r="EK28" i="7" s="1"/>
  <c r="DE28" i="7"/>
  <c r="DV28" i="7"/>
  <c r="DF28" i="7"/>
  <c r="EL28" i="7"/>
  <c r="DW28" i="7"/>
  <c r="DX28" i="7"/>
  <c r="DJ29" i="7"/>
  <c r="CR29" i="7"/>
  <c r="DK29" i="7"/>
  <c r="CU29" i="7"/>
  <c r="DL29" i="7"/>
  <c r="DM29" i="7"/>
  <c r="DN29" i="7"/>
  <c r="DO29" i="7"/>
  <c r="CY29" i="7"/>
  <c r="DP29" i="7"/>
  <c r="DQ29" i="7"/>
  <c r="DR29" i="7"/>
  <c r="CS29" i="7"/>
  <c r="DD29" i="7" s="1"/>
  <c r="DB29" i="7"/>
  <c r="EH29" i="7"/>
  <c r="DS29" i="7"/>
  <c r="DC29" i="7"/>
  <c r="EI29" i="7"/>
  <c r="DT29" i="7"/>
  <c r="DU29" i="7"/>
  <c r="DE29" i="7"/>
  <c r="DV29" i="7"/>
  <c r="DF29" i="7"/>
  <c r="EL29" i="7"/>
  <c r="DW29" i="7"/>
  <c r="DG29" i="7"/>
  <c r="EM29" i="7"/>
  <c r="DX29" i="7"/>
  <c r="DY29" i="7"/>
  <c r="EO29" i="7" s="1"/>
  <c r="DI29" i="7"/>
  <c r="DR4" i="7"/>
  <c r="CS4" i="7"/>
  <c r="DE4" i="7" s="1"/>
  <c r="DB4" i="7"/>
  <c r="DS4" i="7"/>
  <c r="DC4" i="7"/>
  <c r="EI4" i="7"/>
  <c r="DT4" i="7"/>
  <c r="DU4" i="7"/>
  <c r="DV4" i="7"/>
  <c r="EL4" i="7" s="1"/>
  <c r="DF4" i="7"/>
  <c r="DW4" i="7"/>
  <c r="DG4" i="7"/>
  <c r="EM4" i="7"/>
  <c r="DX4" i="7"/>
  <c r="DY4" i="7"/>
  <c r="DZ4" i="7"/>
  <c r="DK4" i="7"/>
  <c r="EA4" i="7" s="1"/>
  <c r="CU4" i="7"/>
  <c r="DL4" i="7"/>
  <c r="EB4" i="7" s="1"/>
  <c r="CV4" i="7"/>
  <c r="DM4" i="7"/>
  <c r="CW4" i="7"/>
  <c r="EC4" i="7"/>
  <c r="DN4" i="7"/>
  <c r="CX4" i="7"/>
  <c r="ED4" i="7"/>
  <c r="DO4" i="7"/>
  <c r="EE4" i="7" s="1"/>
  <c r="CY4" i="7"/>
  <c r="DP4" i="7"/>
  <c r="EF4" i="7" s="1"/>
  <c r="CZ4" i="7"/>
  <c r="DQ4" i="7"/>
  <c r="DA4" i="7"/>
  <c r="EG4" i="7"/>
  <c r="DJ5" i="5"/>
  <c r="DZ5" i="5" s="1"/>
  <c r="CR5" i="5"/>
  <c r="CW5" i="5" s="1"/>
  <c r="CT5" i="5"/>
  <c r="DK5" i="5"/>
  <c r="CU5" i="5"/>
  <c r="EA5" i="5"/>
  <c r="DL5" i="5"/>
  <c r="DM5" i="5"/>
  <c r="DN5" i="5"/>
  <c r="CX5" i="5"/>
  <c r="DO5" i="5"/>
  <c r="CY5" i="5"/>
  <c r="EE5" i="5"/>
  <c r="DP5" i="5"/>
  <c r="DQ5" i="5"/>
  <c r="DR5" i="5"/>
  <c r="EH5" i="5" s="1"/>
  <c r="CS5" i="5"/>
  <c r="DB5" i="5"/>
  <c r="DS5" i="5"/>
  <c r="EI5" i="5" s="1"/>
  <c r="DC5" i="5"/>
  <c r="DT5" i="5"/>
  <c r="DD5" i="5"/>
  <c r="DU5" i="5"/>
  <c r="DE5" i="5"/>
  <c r="EK5" i="5"/>
  <c r="DV5" i="5"/>
  <c r="DF5" i="5"/>
  <c r="EL5" i="5"/>
  <c r="DW5" i="5"/>
  <c r="EM5" i="5" s="1"/>
  <c r="DG5" i="5"/>
  <c r="DX5" i="5"/>
  <c r="DH5" i="5"/>
  <c r="DY5" i="5"/>
  <c r="DI5" i="5"/>
  <c r="EO5" i="5"/>
  <c r="DJ6" i="5"/>
  <c r="CR6" i="5"/>
  <c r="CW6" i="5" s="1"/>
  <c r="CT6" i="5"/>
  <c r="DK6" i="5"/>
  <c r="CU6" i="5"/>
  <c r="EA6" i="5"/>
  <c r="DL6" i="5"/>
  <c r="DM6" i="5"/>
  <c r="DN6" i="5"/>
  <c r="ED6" i="5" s="1"/>
  <c r="CX6" i="5"/>
  <c r="DO6" i="5"/>
  <c r="CY6" i="5"/>
  <c r="EE6" i="5"/>
  <c r="DP6" i="5"/>
  <c r="DQ6" i="5"/>
  <c r="DR6" i="5"/>
  <c r="EH6" i="5" s="1"/>
  <c r="CS6" i="5"/>
  <c r="DB6" i="5"/>
  <c r="DS6" i="5"/>
  <c r="EI6" i="5" s="1"/>
  <c r="DC6" i="5"/>
  <c r="DT6" i="5"/>
  <c r="EJ6" i="5" s="1"/>
  <c r="DD6" i="5"/>
  <c r="DU6" i="5"/>
  <c r="DE6" i="5"/>
  <c r="EK6" i="5"/>
  <c r="DV6" i="5"/>
  <c r="DF6" i="5"/>
  <c r="EL6" i="5"/>
  <c r="DW6" i="5"/>
  <c r="EM6" i="5" s="1"/>
  <c r="DG6" i="5"/>
  <c r="DX6" i="5"/>
  <c r="EN6" i="5" s="1"/>
  <c r="DH6" i="5"/>
  <c r="DY6" i="5"/>
  <c r="DI6" i="5"/>
  <c r="EO6" i="5"/>
  <c r="DJ7" i="5"/>
  <c r="CR7" i="5"/>
  <c r="CW7" i="5" s="1"/>
  <c r="CT7" i="5"/>
  <c r="DK7" i="5"/>
  <c r="CU7" i="5"/>
  <c r="EA7" i="5"/>
  <c r="DL7" i="5"/>
  <c r="DM7" i="5"/>
  <c r="EC7" i="5" s="1"/>
  <c r="DN7" i="5"/>
  <c r="CX7" i="5"/>
  <c r="DO7" i="5"/>
  <c r="CY7" i="5"/>
  <c r="EE7" i="5"/>
  <c r="DP7" i="5"/>
  <c r="DQ7" i="5"/>
  <c r="DR7" i="5"/>
  <c r="EH7" i="5" s="1"/>
  <c r="CS7" i="5"/>
  <c r="DB7" i="5"/>
  <c r="DS7" i="5"/>
  <c r="EI7" i="5" s="1"/>
  <c r="DC7" i="5"/>
  <c r="DT7" i="5"/>
  <c r="DD7" i="5"/>
  <c r="DU7" i="5"/>
  <c r="DE7" i="5"/>
  <c r="EK7" i="5"/>
  <c r="DV7" i="5"/>
  <c r="DF7" i="5"/>
  <c r="EL7" i="5"/>
  <c r="DW7" i="5"/>
  <c r="EM7" i="5" s="1"/>
  <c r="DG7" i="5"/>
  <c r="DX7" i="5"/>
  <c r="DH7" i="5"/>
  <c r="DY7" i="5"/>
  <c r="DI7" i="5"/>
  <c r="EO7" i="5"/>
  <c r="DJ8" i="5"/>
  <c r="DZ8" i="5" s="1"/>
  <c r="CR8" i="5"/>
  <c r="CW8" i="5" s="1"/>
  <c r="CT8" i="5"/>
  <c r="DK8" i="5"/>
  <c r="CU8" i="5"/>
  <c r="EA8" i="5"/>
  <c r="DL8" i="5"/>
  <c r="DM8" i="5"/>
  <c r="EC8" i="5" s="1"/>
  <c r="DN8" i="5"/>
  <c r="ED8" i="5" s="1"/>
  <c r="CX8" i="5"/>
  <c r="DO8" i="5"/>
  <c r="CY8" i="5"/>
  <c r="EE8" i="5"/>
  <c r="DP8" i="5"/>
  <c r="DQ8" i="5"/>
  <c r="DR8" i="5"/>
  <c r="EH8" i="5" s="1"/>
  <c r="CS8" i="5"/>
  <c r="DB8" i="5"/>
  <c r="DS8" i="5"/>
  <c r="EI8" i="5" s="1"/>
  <c r="DC8" i="5"/>
  <c r="DT8" i="5"/>
  <c r="EJ8" i="5" s="1"/>
  <c r="DD8" i="5"/>
  <c r="DU8" i="5"/>
  <c r="DE8" i="5"/>
  <c r="EK8" i="5"/>
  <c r="DV8" i="5"/>
  <c r="DF8" i="5"/>
  <c r="EL8" i="5"/>
  <c r="DW8" i="5"/>
  <c r="EM8" i="5" s="1"/>
  <c r="DG8" i="5"/>
  <c r="DX8" i="5"/>
  <c r="EN8" i="5" s="1"/>
  <c r="DH8" i="5"/>
  <c r="DY8" i="5"/>
  <c r="DI8" i="5"/>
  <c r="EO8" i="5"/>
  <c r="DJ9" i="5"/>
  <c r="DZ9" i="5" s="1"/>
  <c r="CR9" i="5"/>
  <c r="CW9" i="5" s="1"/>
  <c r="CT9" i="5"/>
  <c r="DK9" i="5"/>
  <c r="CU9" i="5"/>
  <c r="EA9" i="5"/>
  <c r="DL9" i="5"/>
  <c r="DM9" i="5"/>
  <c r="DN9" i="5"/>
  <c r="CX9" i="5"/>
  <c r="DO9" i="5"/>
  <c r="CY9" i="5"/>
  <c r="EE9" i="5"/>
  <c r="DP9" i="5"/>
  <c r="DQ9" i="5"/>
  <c r="DR9" i="5"/>
  <c r="EH9" i="5" s="1"/>
  <c r="EQ9" i="5" s="1"/>
  <c r="EU9" i="5" s="1"/>
  <c r="CS9" i="5"/>
  <c r="DB9" i="5"/>
  <c r="DS9" i="5"/>
  <c r="EI9" i="5" s="1"/>
  <c r="DC9" i="5"/>
  <c r="DT9" i="5"/>
  <c r="EJ9" i="5" s="1"/>
  <c r="DD9" i="5"/>
  <c r="DU9" i="5"/>
  <c r="DE9" i="5"/>
  <c r="EK9" i="5"/>
  <c r="DV9" i="5"/>
  <c r="DF9" i="5"/>
  <c r="EL9" i="5"/>
  <c r="DW9" i="5"/>
  <c r="EM9" i="5" s="1"/>
  <c r="DG9" i="5"/>
  <c r="DX9" i="5"/>
  <c r="EN9" i="5" s="1"/>
  <c r="DH9" i="5"/>
  <c r="DY9" i="5"/>
  <c r="DI9" i="5"/>
  <c r="EO9" i="5"/>
  <c r="DJ10" i="5"/>
  <c r="CR10" i="5"/>
  <c r="CT10" i="5" s="1"/>
  <c r="DK10" i="5"/>
  <c r="DL10" i="5"/>
  <c r="DM10" i="5"/>
  <c r="DN10" i="5"/>
  <c r="DO10" i="5"/>
  <c r="DP10" i="5"/>
  <c r="DQ10" i="5"/>
  <c r="DR10" i="5"/>
  <c r="CS10" i="5"/>
  <c r="DB10" i="5"/>
  <c r="EH10" i="5"/>
  <c r="DS10" i="5"/>
  <c r="EI10" i="5" s="1"/>
  <c r="DC10" i="5"/>
  <c r="DT10" i="5"/>
  <c r="DD10" i="5"/>
  <c r="DU10" i="5"/>
  <c r="DE10" i="5"/>
  <c r="EK10" i="5" s="1"/>
  <c r="DV10" i="5"/>
  <c r="DF10" i="5"/>
  <c r="EL10" i="5"/>
  <c r="DW10" i="5"/>
  <c r="EM10" i="5" s="1"/>
  <c r="DG10" i="5"/>
  <c r="DX10" i="5"/>
  <c r="DH10" i="5"/>
  <c r="DY10" i="5"/>
  <c r="DI10" i="5"/>
  <c r="EO10" i="5" s="1"/>
  <c r="DJ11" i="5"/>
  <c r="DZ11" i="5" s="1"/>
  <c r="CR11" i="5"/>
  <c r="CT11" i="5"/>
  <c r="DK11" i="5"/>
  <c r="CU11" i="5"/>
  <c r="EA11" i="5" s="1"/>
  <c r="DL11" i="5"/>
  <c r="DM11" i="5"/>
  <c r="DN11" i="5"/>
  <c r="CX11" i="5"/>
  <c r="DO11" i="5"/>
  <c r="CY11" i="5"/>
  <c r="EE11" i="5" s="1"/>
  <c r="DP11" i="5"/>
  <c r="DQ11" i="5"/>
  <c r="DR11" i="5"/>
  <c r="EH11" i="5" s="1"/>
  <c r="CS11" i="5"/>
  <c r="DB11" i="5"/>
  <c r="DS11" i="5"/>
  <c r="EI11" i="5" s="1"/>
  <c r="DC11" i="5"/>
  <c r="DT11" i="5"/>
  <c r="EJ11" i="5" s="1"/>
  <c r="DD11" i="5"/>
  <c r="DU11" i="5"/>
  <c r="DE11" i="5"/>
  <c r="EK11" i="5"/>
  <c r="DV11" i="5"/>
  <c r="DF11" i="5"/>
  <c r="EL11" i="5"/>
  <c r="DW11" i="5"/>
  <c r="EM11" i="5" s="1"/>
  <c r="DG11" i="5"/>
  <c r="DX11" i="5"/>
  <c r="EN11" i="5" s="1"/>
  <c r="DH11" i="5"/>
  <c r="DY11" i="5"/>
  <c r="DI11" i="5"/>
  <c r="EO11" i="5"/>
  <c r="DJ12" i="5"/>
  <c r="CR12" i="5"/>
  <c r="DK12" i="5"/>
  <c r="DL12" i="5"/>
  <c r="DM12" i="5"/>
  <c r="DN12" i="5"/>
  <c r="DO12" i="5"/>
  <c r="DP12" i="5"/>
  <c r="DQ12" i="5"/>
  <c r="DR12" i="5"/>
  <c r="CS12" i="5"/>
  <c r="DD12" i="5" s="1"/>
  <c r="DS12" i="5"/>
  <c r="DC12" i="5"/>
  <c r="EI12" i="5" s="1"/>
  <c r="DT12" i="5"/>
  <c r="DU12" i="5"/>
  <c r="EK12" i="5" s="1"/>
  <c r="DE12" i="5"/>
  <c r="DV12" i="5"/>
  <c r="DW12" i="5"/>
  <c r="DG12" i="5"/>
  <c r="EM12" i="5" s="1"/>
  <c r="DX12" i="5"/>
  <c r="DY12" i="5"/>
  <c r="EO12" i="5" s="1"/>
  <c r="DI12" i="5"/>
  <c r="DJ13" i="5"/>
  <c r="CR13" i="5"/>
  <c r="DK13" i="5"/>
  <c r="DL13" i="5"/>
  <c r="DM13" i="5"/>
  <c r="DN13" i="5"/>
  <c r="DO13" i="5"/>
  <c r="CY13" i="5"/>
  <c r="DP13" i="5"/>
  <c r="DQ13" i="5"/>
  <c r="DR13" i="5"/>
  <c r="CS13" i="5"/>
  <c r="DD13" i="5" s="1"/>
  <c r="DS13" i="5"/>
  <c r="DC13" i="5"/>
  <c r="EI13" i="5" s="1"/>
  <c r="DT13" i="5"/>
  <c r="EJ13" i="5" s="1"/>
  <c r="DU13" i="5"/>
  <c r="DE13" i="5"/>
  <c r="DV13" i="5"/>
  <c r="DW13" i="5"/>
  <c r="DG13" i="5"/>
  <c r="EM13" i="5" s="1"/>
  <c r="DX13" i="5"/>
  <c r="DY13" i="5"/>
  <c r="EO13" i="5" s="1"/>
  <c r="DI13" i="5"/>
  <c r="DJ14" i="5"/>
  <c r="CR14" i="5"/>
  <c r="DK14" i="5"/>
  <c r="DL14" i="5"/>
  <c r="DM14" i="5"/>
  <c r="DN14" i="5"/>
  <c r="DO14" i="5"/>
  <c r="DP14" i="5"/>
  <c r="DQ14" i="5"/>
  <c r="DR14" i="5"/>
  <c r="CS14" i="5"/>
  <c r="DD14" i="5" s="1"/>
  <c r="DS14" i="5"/>
  <c r="DC14" i="5"/>
  <c r="EI14" i="5" s="1"/>
  <c r="DT14" i="5"/>
  <c r="EJ14" i="5" s="1"/>
  <c r="DU14" i="5"/>
  <c r="DE14" i="5"/>
  <c r="DV14" i="5"/>
  <c r="DW14" i="5"/>
  <c r="DG14" i="5"/>
  <c r="EM14" i="5" s="1"/>
  <c r="DX14" i="5"/>
  <c r="DY14" i="5"/>
  <c r="DI14" i="5"/>
  <c r="DJ15" i="5"/>
  <c r="CR15" i="5"/>
  <c r="DK15" i="5"/>
  <c r="CU15" i="5"/>
  <c r="DL15" i="5"/>
  <c r="DM15" i="5"/>
  <c r="DN15" i="5"/>
  <c r="DO15" i="5"/>
  <c r="EE15" i="5" s="1"/>
  <c r="CY15" i="5"/>
  <c r="DP15" i="5"/>
  <c r="DQ15" i="5"/>
  <c r="DR15" i="5"/>
  <c r="CS15" i="5"/>
  <c r="DD15" i="5" s="1"/>
  <c r="DS15" i="5"/>
  <c r="DC15" i="5"/>
  <c r="EI15" i="5" s="1"/>
  <c r="DT15" i="5"/>
  <c r="EJ15" i="5" s="1"/>
  <c r="DU15" i="5"/>
  <c r="EK15" i="5" s="1"/>
  <c r="DE15" i="5"/>
  <c r="DV15" i="5"/>
  <c r="DW15" i="5"/>
  <c r="DG15" i="5"/>
  <c r="EM15" i="5" s="1"/>
  <c r="DX15" i="5"/>
  <c r="DY15" i="5"/>
  <c r="DI15" i="5"/>
  <c r="DJ16" i="5"/>
  <c r="CR16" i="5"/>
  <c r="DK16" i="5"/>
  <c r="CU16" i="5"/>
  <c r="DL16" i="5"/>
  <c r="DM16" i="5"/>
  <c r="DN16" i="5"/>
  <c r="DO16" i="5"/>
  <c r="EE16" i="5" s="1"/>
  <c r="CY16" i="5"/>
  <c r="DP16" i="5"/>
  <c r="DQ16" i="5"/>
  <c r="DR16" i="5"/>
  <c r="CS16" i="5"/>
  <c r="DD16" i="5" s="1"/>
  <c r="DS16" i="5"/>
  <c r="DC16" i="5"/>
  <c r="EI16" i="5" s="1"/>
  <c r="DT16" i="5"/>
  <c r="EJ16" i="5" s="1"/>
  <c r="DU16" i="5"/>
  <c r="EK16" i="5" s="1"/>
  <c r="DE16" i="5"/>
  <c r="DV16" i="5"/>
  <c r="DW16" i="5"/>
  <c r="DG16" i="5"/>
  <c r="EM16" i="5" s="1"/>
  <c r="DX16" i="5"/>
  <c r="DY16" i="5"/>
  <c r="EO16" i="5" s="1"/>
  <c r="DI16" i="5"/>
  <c r="DJ17" i="5"/>
  <c r="CR17" i="5"/>
  <c r="DK17" i="5"/>
  <c r="DL17" i="5"/>
  <c r="DM17" i="5"/>
  <c r="DN17" i="5"/>
  <c r="DO17" i="5"/>
  <c r="CY17" i="5"/>
  <c r="DP17" i="5"/>
  <c r="DQ17" i="5"/>
  <c r="DR17" i="5"/>
  <c r="CS17" i="5"/>
  <c r="DD17" i="5" s="1"/>
  <c r="DS17" i="5"/>
  <c r="DC17" i="5"/>
  <c r="EI17" i="5" s="1"/>
  <c r="DT17" i="5"/>
  <c r="EJ17" i="5" s="1"/>
  <c r="DU17" i="5"/>
  <c r="DE17" i="5"/>
  <c r="DV17" i="5"/>
  <c r="DW17" i="5"/>
  <c r="DG17" i="5"/>
  <c r="EM17" i="5" s="1"/>
  <c r="DX17" i="5"/>
  <c r="DY17" i="5"/>
  <c r="EO17" i="5" s="1"/>
  <c r="DI17" i="5"/>
  <c r="DJ18" i="5"/>
  <c r="CR18" i="5"/>
  <c r="DK18" i="5"/>
  <c r="DL18" i="5"/>
  <c r="DM18" i="5"/>
  <c r="DN18" i="5"/>
  <c r="DO18" i="5"/>
  <c r="DP18" i="5"/>
  <c r="DQ18" i="5"/>
  <c r="DR18" i="5"/>
  <c r="CS18" i="5"/>
  <c r="DD18" i="5" s="1"/>
  <c r="DS18" i="5"/>
  <c r="DC18" i="5"/>
  <c r="EI18" i="5" s="1"/>
  <c r="DT18" i="5"/>
  <c r="EJ18" i="5" s="1"/>
  <c r="DU18" i="5"/>
  <c r="DE18" i="5"/>
  <c r="DV18" i="5"/>
  <c r="DW18" i="5"/>
  <c r="DG18" i="5"/>
  <c r="EM18" i="5" s="1"/>
  <c r="DX18" i="5"/>
  <c r="DY18" i="5"/>
  <c r="DI18" i="5"/>
  <c r="DJ19" i="5"/>
  <c r="CR19" i="5"/>
  <c r="DK19" i="5"/>
  <c r="CU19" i="5"/>
  <c r="DL19" i="5"/>
  <c r="DM19" i="5"/>
  <c r="DN19" i="5"/>
  <c r="DO19" i="5"/>
  <c r="EE19" i="5" s="1"/>
  <c r="CY19" i="5"/>
  <c r="DP19" i="5"/>
  <c r="DQ19" i="5"/>
  <c r="DR19" i="5"/>
  <c r="CS19" i="5"/>
  <c r="DD19" i="5" s="1"/>
  <c r="DS19" i="5"/>
  <c r="DC19" i="5"/>
  <c r="EI19" i="5" s="1"/>
  <c r="DT19" i="5"/>
  <c r="EJ19" i="5" s="1"/>
  <c r="DU19" i="5"/>
  <c r="EK19" i="5" s="1"/>
  <c r="DE19" i="5"/>
  <c r="DV19" i="5"/>
  <c r="DW19" i="5"/>
  <c r="DG19" i="5"/>
  <c r="EM19" i="5" s="1"/>
  <c r="DX19" i="5"/>
  <c r="DY19" i="5"/>
  <c r="DI19" i="5"/>
  <c r="DJ20" i="5"/>
  <c r="CR20" i="5"/>
  <c r="DK20" i="5"/>
  <c r="CU20" i="5"/>
  <c r="DL20" i="5"/>
  <c r="DM20" i="5"/>
  <c r="DN20" i="5"/>
  <c r="DO20" i="5"/>
  <c r="EE20" i="5" s="1"/>
  <c r="CY20" i="5"/>
  <c r="DP20" i="5"/>
  <c r="DQ20" i="5"/>
  <c r="DR20" i="5"/>
  <c r="CS20" i="5"/>
  <c r="DD20" i="5" s="1"/>
  <c r="DS20" i="5"/>
  <c r="DC20" i="5"/>
  <c r="EI20" i="5" s="1"/>
  <c r="DT20" i="5"/>
  <c r="DU20" i="5"/>
  <c r="EK20" i="5" s="1"/>
  <c r="DE20" i="5"/>
  <c r="DV20" i="5"/>
  <c r="DW20" i="5"/>
  <c r="DG20" i="5"/>
  <c r="EM20" i="5" s="1"/>
  <c r="DX20" i="5"/>
  <c r="DY20" i="5"/>
  <c r="EO20" i="5" s="1"/>
  <c r="DI20" i="5"/>
  <c r="DJ21" i="5"/>
  <c r="CR21" i="5"/>
  <c r="DK21" i="5"/>
  <c r="DL21" i="5"/>
  <c r="DM21" i="5"/>
  <c r="DN21" i="5"/>
  <c r="DO21" i="5"/>
  <c r="CY21" i="5"/>
  <c r="DP21" i="5"/>
  <c r="DQ21" i="5"/>
  <c r="DR21" i="5"/>
  <c r="CS21" i="5"/>
  <c r="DD21" i="5" s="1"/>
  <c r="DS21" i="5"/>
  <c r="DC21" i="5"/>
  <c r="EI21" i="5" s="1"/>
  <c r="DT21" i="5"/>
  <c r="EJ21" i="5" s="1"/>
  <c r="DU21" i="5"/>
  <c r="DE21" i="5"/>
  <c r="DV21" i="5"/>
  <c r="DW21" i="5"/>
  <c r="DG21" i="5"/>
  <c r="EM21" i="5" s="1"/>
  <c r="DX21" i="5"/>
  <c r="DY21" i="5"/>
  <c r="EO21" i="5" s="1"/>
  <c r="DI21" i="5"/>
  <c r="DJ22" i="5"/>
  <c r="CR22" i="5"/>
  <c r="DK22" i="5"/>
  <c r="DL22" i="5"/>
  <c r="DM22" i="5"/>
  <c r="DN22" i="5"/>
  <c r="DO22" i="5"/>
  <c r="CY22" i="5"/>
  <c r="DP22" i="5"/>
  <c r="DQ22" i="5"/>
  <c r="DR22" i="5"/>
  <c r="CS22" i="5"/>
  <c r="DD22" i="5" s="1"/>
  <c r="DS22" i="5"/>
  <c r="DC22" i="5"/>
  <c r="EI22" i="5" s="1"/>
  <c r="DT22" i="5"/>
  <c r="EJ22" i="5" s="1"/>
  <c r="DU22" i="5"/>
  <c r="DE22" i="5"/>
  <c r="DV22" i="5"/>
  <c r="DW22" i="5"/>
  <c r="DG22" i="5"/>
  <c r="EM22" i="5" s="1"/>
  <c r="DX22" i="5"/>
  <c r="DY22" i="5"/>
  <c r="DI22" i="5"/>
  <c r="DJ23" i="5"/>
  <c r="CR23" i="5"/>
  <c r="DK23" i="5"/>
  <c r="EA23" i="5" s="1"/>
  <c r="CU23" i="5"/>
  <c r="DL23" i="5"/>
  <c r="DM23" i="5"/>
  <c r="CW23" i="5"/>
  <c r="EC23" i="5" s="1"/>
  <c r="DN23" i="5"/>
  <c r="DO23" i="5"/>
  <c r="EE23" i="5" s="1"/>
  <c r="CY23" i="5"/>
  <c r="DP23" i="5"/>
  <c r="DQ23" i="5"/>
  <c r="DA23" i="5"/>
  <c r="EG23" i="5" s="1"/>
  <c r="DR23" i="5"/>
  <c r="CS23" i="5"/>
  <c r="DS23" i="5"/>
  <c r="DT23" i="5"/>
  <c r="DU23" i="5"/>
  <c r="DV23" i="5"/>
  <c r="DW23" i="5"/>
  <c r="DX23" i="5"/>
  <c r="DY23" i="5"/>
  <c r="DJ24" i="5"/>
  <c r="CR24" i="5"/>
  <c r="DK24" i="5"/>
  <c r="EA24" i="5" s="1"/>
  <c r="CU24" i="5"/>
  <c r="DL24" i="5"/>
  <c r="DM24" i="5"/>
  <c r="CW24" i="5"/>
  <c r="EC24" i="5" s="1"/>
  <c r="DN24" i="5"/>
  <c r="DO24" i="5"/>
  <c r="EE24" i="5" s="1"/>
  <c r="CY24" i="5"/>
  <c r="DP24" i="5"/>
  <c r="DQ24" i="5"/>
  <c r="DA24" i="5"/>
  <c r="EG24" i="5" s="1"/>
  <c r="DR24" i="5"/>
  <c r="CS24" i="5"/>
  <c r="DS24" i="5"/>
  <c r="DT24" i="5"/>
  <c r="DU24" i="5"/>
  <c r="DV24" i="5"/>
  <c r="DW24" i="5"/>
  <c r="DX24" i="5"/>
  <c r="DY24" i="5"/>
  <c r="DJ25" i="5"/>
  <c r="CR25" i="5"/>
  <c r="DK25" i="5"/>
  <c r="EA25" i="5" s="1"/>
  <c r="CU25" i="5"/>
  <c r="DL25" i="5"/>
  <c r="DM25" i="5"/>
  <c r="CW25" i="5"/>
  <c r="EC25" i="5" s="1"/>
  <c r="DN25" i="5"/>
  <c r="DO25" i="5"/>
  <c r="EE25" i="5" s="1"/>
  <c r="CY25" i="5"/>
  <c r="DP25" i="5"/>
  <c r="DQ25" i="5"/>
  <c r="DA25" i="5"/>
  <c r="EG25" i="5" s="1"/>
  <c r="DR25" i="5"/>
  <c r="CS25" i="5"/>
  <c r="DS25" i="5"/>
  <c r="DT25" i="5"/>
  <c r="DU25" i="5"/>
  <c r="DV25" i="5"/>
  <c r="DW25" i="5"/>
  <c r="DX25" i="5"/>
  <c r="DY25" i="5"/>
  <c r="DJ26" i="5"/>
  <c r="CR26" i="5"/>
  <c r="DK26" i="5"/>
  <c r="CU26" i="5"/>
  <c r="EA26" i="5" s="1"/>
  <c r="DL26" i="5"/>
  <c r="DM26" i="5"/>
  <c r="EC26" i="5" s="1"/>
  <c r="CW26" i="5"/>
  <c r="DN26" i="5"/>
  <c r="DO26" i="5"/>
  <c r="CY26" i="5"/>
  <c r="EE26" i="5" s="1"/>
  <c r="DP26" i="5"/>
  <c r="DQ26" i="5"/>
  <c r="EG26" i="5" s="1"/>
  <c r="DA26" i="5"/>
  <c r="DR26" i="5"/>
  <c r="CS26" i="5"/>
  <c r="DS26" i="5"/>
  <c r="DT26" i="5"/>
  <c r="DU26" i="5"/>
  <c r="DE26" i="5"/>
  <c r="EK26" i="5" s="1"/>
  <c r="DV26" i="5"/>
  <c r="DW26" i="5"/>
  <c r="DX26" i="5"/>
  <c r="DY26" i="5"/>
  <c r="DJ27" i="5"/>
  <c r="CR27" i="5"/>
  <c r="CT27" i="5"/>
  <c r="DZ27" i="5"/>
  <c r="DK27" i="5"/>
  <c r="CU27" i="5"/>
  <c r="EA27" i="5"/>
  <c r="DL27" i="5"/>
  <c r="DM27" i="5"/>
  <c r="CW27" i="5"/>
  <c r="DN27" i="5"/>
  <c r="ED27" i="5" s="1"/>
  <c r="CX27" i="5"/>
  <c r="DO27" i="5"/>
  <c r="CY27" i="5"/>
  <c r="EE27" i="5" s="1"/>
  <c r="DP27" i="5"/>
  <c r="DQ27" i="5"/>
  <c r="EG27" i="5" s="1"/>
  <c r="DA27" i="5"/>
  <c r="DR27" i="5"/>
  <c r="CS27" i="5"/>
  <c r="DS27" i="5"/>
  <c r="DC27" i="5"/>
  <c r="DT27" i="5"/>
  <c r="DU27" i="5"/>
  <c r="DV27" i="5"/>
  <c r="DW27" i="5"/>
  <c r="DG27" i="5"/>
  <c r="DX27" i="5"/>
  <c r="DY27" i="5"/>
  <c r="DJ28" i="5"/>
  <c r="CR28" i="5"/>
  <c r="CT28" i="5"/>
  <c r="DZ28" i="5"/>
  <c r="DK28" i="5"/>
  <c r="CU28" i="5"/>
  <c r="EA28" i="5"/>
  <c r="DL28" i="5"/>
  <c r="EB28" i="5" s="1"/>
  <c r="CV28" i="5"/>
  <c r="DM28" i="5"/>
  <c r="EC28" i="5" s="1"/>
  <c r="CW28" i="5"/>
  <c r="DN28" i="5"/>
  <c r="CX28" i="5"/>
  <c r="ED28" i="5"/>
  <c r="DO28" i="5"/>
  <c r="CY28" i="5"/>
  <c r="EE28" i="5"/>
  <c r="DP28" i="5"/>
  <c r="EF28" i="5" s="1"/>
  <c r="CZ28" i="5"/>
  <c r="DQ28" i="5"/>
  <c r="DA28" i="5"/>
  <c r="DR28" i="5"/>
  <c r="CS28" i="5"/>
  <c r="DS28" i="5"/>
  <c r="DC28" i="5"/>
  <c r="DT28" i="5"/>
  <c r="DU28" i="5"/>
  <c r="DV28" i="5"/>
  <c r="DW28" i="5"/>
  <c r="EM28" i="5" s="1"/>
  <c r="DG28" i="5"/>
  <c r="DX28" i="5"/>
  <c r="DY28" i="5"/>
  <c r="DJ29" i="5"/>
  <c r="CR29" i="5"/>
  <c r="CT29" i="5"/>
  <c r="DZ29" i="5"/>
  <c r="DK29" i="5"/>
  <c r="CU29" i="5"/>
  <c r="EA29" i="5"/>
  <c r="DL29" i="5"/>
  <c r="EB29" i="5" s="1"/>
  <c r="CV29" i="5"/>
  <c r="DM29" i="5"/>
  <c r="CW29" i="5"/>
  <c r="DN29" i="5"/>
  <c r="CX29" i="5"/>
  <c r="ED29" i="5"/>
  <c r="DO29" i="5"/>
  <c r="CY29" i="5"/>
  <c r="EE29" i="5"/>
  <c r="DP29" i="5"/>
  <c r="EF29" i="5" s="1"/>
  <c r="CZ29" i="5"/>
  <c r="DQ29" i="5"/>
  <c r="DA29" i="5"/>
  <c r="DR29" i="5"/>
  <c r="CS29" i="5"/>
  <c r="DS29" i="5"/>
  <c r="DT29" i="5"/>
  <c r="DU29" i="5"/>
  <c r="DV29" i="5"/>
  <c r="DW29" i="5"/>
  <c r="DG29" i="5"/>
  <c r="DX29" i="5"/>
  <c r="DY29" i="5"/>
  <c r="DJ30" i="5"/>
  <c r="CR30" i="5"/>
  <c r="CT30" i="5"/>
  <c r="DZ30" i="5"/>
  <c r="DK30" i="5"/>
  <c r="CU30" i="5"/>
  <c r="EA30" i="5"/>
  <c r="DL30" i="5"/>
  <c r="EB30" i="5" s="1"/>
  <c r="CV30" i="5"/>
  <c r="DM30" i="5"/>
  <c r="CW30" i="5"/>
  <c r="DN30" i="5"/>
  <c r="CX30" i="5"/>
  <c r="ED30" i="5"/>
  <c r="DO30" i="5"/>
  <c r="CY30" i="5"/>
  <c r="EE30" i="5"/>
  <c r="DP30" i="5"/>
  <c r="EF30" i="5" s="1"/>
  <c r="CZ30" i="5"/>
  <c r="DQ30" i="5"/>
  <c r="EG30" i="5" s="1"/>
  <c r="DA30" i="5"/>
  <c r="DR30" i="5"/>
  <c r="CS30" i="5"/>
  <c r="DS30" i="5"/>
  <c r="DT30" i="5"/>
  <c r="DU30" i="5"/>
  <c r="DV30" i="5"/>
  <c r="DW30" i="5"/>
  <c r="DG30" i="5"/>
  <c r="DX30" i="5"/>
  <c r="DY30" i="5"/>
  <c r="DR4" i="5"/>
  <c r="CS4" i="5"/>
  <c r="DB4" i="5"/>
  <c r="EH4" i="5"/>
  <c r="DS4" i="5"/>
  <c r="DC4" i="5"/>
  <c r="EI4" i="5"/>
  <c r="DT4" i="5"/>
  <c r="EJ4" i="5" s="1"/>
  <c r="DD4" i="5"/>
  <c r="DU4" i="5"/>
  <c r="DE4" i="5"/>
  <c r="DV4" i="5"/>
  <c r="DF4" i="5"/>
  <c r="EL4" i="5"/>
  <c r="DW4" i="5"/>
  <c r="DG4" i="5"/>
  <c r="EM4" i="5"/>
  <c r="DX4" i="5"/>
  <c r="EN4" i="5" s="1"/>
  <c r="DH4" i="5"/>
  <c r="DY4" i="5"/>
  <c r="DI4" i="5"/>
  <c r="DJ4" i="5"/>
  <c r="CR4" i="5"/>
  <c r="DK4" i="5"/>
  <c r="CU4" i="5"/>
  <c r="DL4" i="5"/>
  <c r="DM4" i="5"/>
  <c r="DN4" i="5"/>
  <c r="DO4" i="5"/>
  <c r="CY4" i="5"/>
  <c r="DP4" i="5"/>
  <c r="DQ4" i="5"/>
  <c r="DJ5" i="8"/>
  <c r="CR5" i="8"/>
  <c r="CT5" i="8"/>
  <c r="DZ5" i="8"/>
  <c r="DK5" i="8"/>
  <c r="CU5" i="8"/>
  <c r="EA5" i="8"/>
  <c r="DL5" i="8"/>
  <c r="EB5" i="8" s="1"/>
  <c r="CV5" i="8"/>
  <c r="DM5" i="8"/>
  <c r="EC5" i="8" s="1"/>
  <c r="CW5" i="8"/>
  <c r="DN5" i="8"/>
  <c r="CX5" i="8"/>
  <c r="ED5" i="8"/>
  <c r="DO5" i="8"/>
  <c r="CY5" i="8"/>
  <c r="EE5" i="8"/>
  <c r="DP5" i="8"/>
  <c r="EF5" i="8" s="1"/>
  <c r="CZ5" i="8"/>
  <c r="DQ5" i="8"/>
  <c r="DA5" i="8"/>
  <c r="DR5" i="8"/>
  <c r="CS5" i="8"/>
  <c r="DE5" i="8" s="1"/>
  <c r="DB5" i="8"/>
  <c r="EH5" i="8" s="1"/>
  <c r="DS5" i="8"/>
  <c r="DC5" i="8"/>
  <c r="EI5" i="8"/>
  <c r="DT5" i="8"/>
  <c r="DU5" i="8"/>
  <c r="EK5" i="8" s="1"/>
  <c r="DV5" i="8"/>
  <c r="EL5" i="8" s="1"/>
  <c r="DF5" i="8"/>
  <c r="DW5" i="8"/>
  <c r="DG5" i="8"/>
  <c r="EM5" i="8"/>
  <c r="DX5" i="8"/>
  <c r="DY5" i="8"/>
  <c r="EO5" i="8" s="1"/>
  <c r="DI5" i="8"/>
  <c r="DJ6" i="8"/>
  <c r="DZ6" i="8" s="1"/>
  <c r="CR6" i="8"/>
  <c r="CT6" i="8" s="1"/>
  <c r="DK6" i="8"/>
  <c r="EA6" i="8" s="1"/>
  <c r="CU6" i="8"/>
  <c r="DL6" i="8"/>
  <c r="EB6" i="8" s="1"/>
  <c r="CV6" i="8"/>
  <c r="DM6" i="8"/>
  <c r="CW6" i="8"/>
  <c r="EC6" i="8"/>
  <c r="DN6" i="8"/>
  <c r="DO6" i="8"/>
  <c r="EE6" i="8" s="1"/>
  <c r="CY6" i="8"/>
  <c r="DP6" i="8"/>
  <c r="EF6" i="8" s="1"/>
  <c r="CZ6" i="8"/>
  <c r="DQ6" i="8"/>
  <c r="DA6" i="8"/>
  <c r="EG6" i="8"/>
  <c r="DR6" i="8"/>
  <c r="CS6" i="8"/>
  <c r="DB6" i="8"/>
  <c r="EH6" i="8"/>
  <c r="DS6" i="8"/>
  <c r="DC6" i="8"/>
  <c r="EI6" i="8"/>
  <c r="DT6" i="8"/>
  <c r="EJ6" i="8" s="1"/>
  <c r="DD6" i="8"/>
  <c r="DU6" i="8"/>
  <c r="DE6" i="8"/>
  <c r="DV6" i="8"/>
  <c r="DF6" i="8"/>
  <c r="EL6" i="8"/>
  <c r="DW6" i="8"/>
  <c r="DG6" i="8"/>
  <c r="EM6" i="8"/>
  <c r="DX6" i="8"/>
  <c r="EN6" i="8" s="1"/>
  <c r="DH6" i="8"/>
  <c r="DY6" i="8"/>
  <c r="EO6" i="8" s="1"/>
  <c r="DI6" i="8"/>
  <c r="DJ7" i="8"/>
  <c r="CR7" i="8"/>
  <c r="DK7" i="8"/>
  <c r="DL7" i="8"/>
  <c r="DM7" i="8"/>
  <c r="DN7" i="8"/>
  <c r="DO7" i="8"/>
  <c r="CY7" i="8"/>
  <c r="DP7" i="8"/>
  <c r="DQ7" i="8"/>
  <c r="DR7" i="8"/>
  <c r="CS7" i="8"/>
  <c r="DB7" i="8" s="1"/>
  <c r="DS7" i="8"/>
  <c r="EI7" i="8" s="1"/>
  <c r="DC7" i="8"/>
  <c r="DT7" i="8"/>
  <c r="DD7" i="8"/>
  <c r="DU7" i="8"/>
  <c r="DE7" i="8"/>
  <c r="EK7" i="8"/>
  <c r="DV7" i="8"/>
  <c r="DW7" i="8"/>
  <c r="EM7" i="8" s="1"/>
  <c r="DG7" i="8"/>
  <c r="DX7" i="8"/>
  <c r="DH7" i="8"/>
  <c r="DY7" i="8"/>
  <c r="DI7" i="8"/>
  <c r="EO7" i="8"/>
  <c r="DJ8" i="8"/>
  <c r="CR8" i="8"/>
  <c r="CT8" i="8"/>
  <c r="DZ8" i="8"/>
  <c r="DK8" i="8"/>
  <c r="CU8" i="8"/>
  <c r="EA8" i="8"/>
  <c r="DL8" i="8"/>
  <c r="EB8" i="8" s="1"/>
  <c r="CV8" i="8"/>
  <c r="DM8" i="8"/>
  <c r="CW8" i="8"/>
  <c r="DN8" i="8"/>
  <c r="CX8" i="8"/>
  <c r="ED8" i="8"/>
  <c r="DO8" i="8"/>
  <c r="CY8" i="8"/>
  <c r="EE8" i="8"/>
  <c r="DP8" i="8"/>
  <c r="EF8" i="8" s="1"/>
  <c r="CZ8" i="8"/>
  <c r="DQ8" i="8"/>
  <c r="DA8" i="8"/>
  <c r="DR8" i="8"/>
  <c r="CS8" i="8"/>
  <c r="DE8" i="8" s="1"/>
  <c r="DB8" i="8"/>
  <c r="EH8" i="8" s="1"/>
  <c r="DS8" i="8"/>
  <c r="DC8" i="8"/>
  <c r="EI8" i="8"/>
  <c r="DT8" i="8"/>
  <c r="DU8" i="8"/>
  <c r="EK8" i="8" s="1"/>
  <c r="DV8" i="8"/>
  <c r="DF8" i="8"/>
  <c r="DW8" i="8"/>
  <c r="DG8" i="8"/>
  <c r="EM8" i="8"/>
  <c r="DX8" i="8"/>
  <c r="DY8" i="8"/>
  <c r="EO8" i="8" s="1"/>
  <c r="DI8" i="8"/>
  <c r="DJ9" i="8"/>
  <c r="CR9" i="8"/>
  <c r="CT9" i="8" s="1"/>
  <c r="DK9" i="8"/>
  <c r="EA9" i="8" s="1"/>
  <c r="CU9" i="8"/>
  <c r="DL9" i="8"/>
  <c r="CV9" i="8"/>
  <c r="DM9" i="8"/>
  <c r="CW9" i="8"/>
  <c r="EC9" i="8"/>
  <c r="DN9" i="8"/>
  <c r="DO9" i="8"/>
  <c r="EE9" i="8" s="1"/>
  <c r="CY9" i="8"/>
  <c r="DP9" i="8"/>
  <c r="CZ9" i="8"/>
  <c r="DQ9" i="8"/>
  <c r="DA9" i="8"/>
  <c r="EG9" i="8"/>
  <c r="DR9" i="8"/>
  <c r="CS9" i="8"/>
  <c r="DB9" i="8"/>
  <c r="EH9" i="8"/>
  <c r="DS9" i="8"/>
  <c r="DC9" i="8"/>
  <c r="EI9" i="8"/>
  <c r="DT9" i="8"/>
  <c r="EJ9" i="8" s="1"/>
  <c r="DD9" i="8"/>
  <c r="DU9" i="8"/>
  <c r="DE9" i="8"/>
  <c r="DV9" i="8"/>
  <c r="DF9" i="8"/>
  <c r="EL9" i="8"/>
  <c r="DW9" i="8"/>
  <c r="DG9" i="8"/>
  <c r="EM9" i="8"/>
  <c r="DX9" i="8"/>
  <c r="EN9" i="8" s="1"/>
  <c r="DH9" i="8"/>
  <c r="DY9" i="8"/>
  <c r="DI9" i="8"/>
  <c r="DJ10" i="8"/>
  <c r="CR10" i="8"/>
  <c r="DK10" i="8"/>
  <c r="DL10" i="8"/>
  <c r="DM10" i="8"/>
  <c r="DN10" i="8"/>
  <c r="DO10" i="8"/>
  <c r="CY10" i="8"/>
  <c r="DP10" i="8"/>
  <c r="DQ10" i="8"/>
  <c r="DR10" i="8"/>
  <c r="CS10" i="8"/>
  <c r="DB10" i="8"/>
  <c r="EH10" i="8"/>
  <c r="DS10" i="8"/>
  <c r="DC10" i="8"/>
  <c r="EI10" i="8"/>
  <c r="DT10" i="8"/>
  <c r="EJ10" i="8" s="1"/>
  <c r="DD10" i="8"/>
  <c r="DU10" i="8"/>
  <c r="DE10" i="8"/>
  <c r="DV10" i="8"/>
  <c r="DF10" i="8"/>
  <c r="EL10" i="8"/>
  <c r="DW10" i="8"/>
  <c r="DG10" i="8"/>
  <c r="EM10" i="8"/>
  <c r="DX10" i="8"/>
  <c r="EN10" i="8" s="1"/>
  <c r="DH10" i="8"/>
  <c r="DY10" i="8"/>
  <c r="EO10" i="8" s="1"/>
  <c r="DI10" i="8"/>
  <c r="DJ11" i="8"/>
  <c r="CR11" i="8"/>
  <c r="DK11" i="8"/>
  <c r="DL11" i="8"/>
  <c r="DM11" i="8"/>
  <c r="DN11" i="8"/>
  <c r="DO11" i="8"/>
  <c r="CY11" i="8"/>
  <c r="DP11" i="8"/>
  <c r="DQ11" i="8"/>
  <c r="DR11" i="8"/>
  <c r="CS11" i="8"/>
  <c r="DB11" i="8"/>
  <c r="EH11" i="8"/>
  <c r="DS11" i="8"/>
  <c r="DC11" i="8"/>
  <c r="EI11" i="8"/>
  <c r="DT11" i="8"/>
  <c r="EJ11" i="8" s="1"/>
  <c r="DD11" i="8"/>
  <c r="DU11" i="8"/>
  <c r="DE11" i="8"/>
  <c r="DV11" i="8"/>
  <c r="DF11" i="8"/>
  <c r="EL11" i="8"/>
  <c r="DW11" i="8"/>
  <c r="DG11" i="8"/>
  <c r="EM11" i="8"/>
  <c r="DX11" i="8"/>
  <c r="EN11" i="8" s="1"/>
  <c r="DH11" i="8"/>
  <c r="DY11" i="8"/>
  <c r="DI11" i="8"/>
  <c r="DJ12" i="8"/>
  <c r="CR12" i="8"/>
  <c r="DK12" i="8"/>
  <c r="CU12" i="8"/>
  <c r="DL12" i="8"/>
  <c r="DM12" i="8"/>
  <c r="DN12" i="8"/>
  <c r="DO12" i="8"/>
  <c r="CY12" i="8"/>
  <c r="DP12" i="8"/>
  <c r="DQ12" i="8"/>
  <c r="DR12" i="8"/>
  <c r="CS12" i="8"/>
  <c r="DB12" i="8" s="1"/>
  <c r="DS12" i="8"/>
  <c r="EI12" i="8" s="1"/>
  <c r="DC12" i="8"/>
  <c r="DT12" i="8"/>
  <c r="DD12" i="8"/>
  <c r="DU12" i="8"/>
  <c r="DE12" i="8"/>
  <c r="EK12" i="8"/>
  <c r="DV12" i="8"/>
  <c r="DW12" i="8"/>
  <c r="EM12" i="8" s="1"/>
  <c r="DG12" i="8"/>
  <c r="DX12" i="8"/>
  <c r="DH12" i="8"/>
  <c r="DY12" i="8"/>
  <c r="DI12" i="8"/>
  <c r="EO12" i="8"/>
  <c r="DJ13" i="8"/>
  <c r="CR13" i="8"/>
  <c r="CW13" i="8" s="1"/>
  <c r="CT13" i="8"/>
  <c r="DZ13" i="8" s="1"/>
  <c r="DK13" i="8"/>
  <c r="CU13" i="8"/>
  <c r="EA13" i="8"/>
  <c r="DL13" i="8"/>
  <c r="DM13" i="8"/>
  <c r="DN13" i="8"/>
  <c r="CX13" i="8"/>
  <c r="DO13" i="8"/>
  <c r="CY13" i="8"/>
  <c r="EE13" i="8"/>
  <c r="DP13" i="8"/>
  <c r="DQ13" i="8"/>
  <c r="DR13" i="8"/>
  <c r="CS13" i="8"/>
  <c r="DS13" i="8"/>
  <c r="DT13" i="8"/>
  <c r="DU13" i="8"/>
  <c r="DV13" i="8"/>
  <c r="DW13" i="8"/>
  <c r="DG13" i="8"/>
  <c r="DX13" i="8"/>
  <c r="DY13" i="8"/>
  <c r="DJ14" i="8"/>
  <c r="CR14" i="8"/>
  <c r="CT14" i="8"/>
  <c r="DZ14" i="8"/>
  <c r="DK14" i="8"/>
  <c r="CU14" i="8"/>
  <c r="EA14" i="8"/>
  <c r="DL14" i="8"/>
  <c r="EB14" i="8" s="1"/>
  <c r="CV14" i="8"/>
  <c r="DM14" i="8"/>
  <c r="CW14" i="8"/>
  <c r="DN14" i="8"/>
  <c r="CX14" i="8"/>
  <c r="ED14" i="8"/>
  <c r="DO14" i="8"/>
  <c r="CY14" i="8"/>
  <c r="EE14" i="8"/>
  <c r="DP14" i="8"/>
  <c r="EF14" i="8" s="1"/>
  <c r="CZ14" i="8"/>
  <c r="DQ14" i="8"/>
  <c r="DA14" i="8"/>
  <c r="DR14" i="8"/>
  <c r="CS14" i="8"/>
  <c r="DE14" i="8" s="1"/>
  <c r="DB14" i="8"/>
  <c r="EH14" i="8" s="1"/>
  <c r="DS14" i="8"/>
  <c r="DC14" i="8"/>
  <c r="EI14" i="8"/>
  <c r="DT14" i="8"/>
  <c r="DU14" i="8"/>
  <c r="EK14" i="8" s="1"/>
  <c r="DV14" i="8"/>
  <c r="DF14" i="8"/>
  <c r="DW14" i="8"/>
  <c r="DG14" i="8"/>
  <c r="EM14" i="8"/>
  <c r="DX14" i="8"/>
  <c r="DY14" i="8"/>
  <c r="DJ15" i="8"/>
  <c r="DZ15" i="8" s="1"/>
  <c r="CR15" i="8"/>
  <c r="CT15" i="8" s="1"/>
  <c r="DK15" i="8"/>
  <c r="EA15" i="8" s="1"/>
  <c r="CU15" i="8"/>
  <c r="DL15" i="8"/>
  <c r="EB15" i="8" s="1"/>
  <c r="CV15" i="8"/>
  <c r="DM15" i="8"/>
  <c r="CW15" i="8"/>
  <c r="EC15" i="8"/>
  <c r="DN15" i="8"/>
  <c r="CX15" i="8"/>
  <c r="ED15" i="8"/>
  <c r="DO15" i="8"/>
  <c r="EE15" i="8" s="1"/>
  <c r="CY15" i="8"/>
  <c r="DP15" i="8"/>
  <c r="CZ15" i="8"/>
  <c r="DQ15" i="8"/>
  <c r="DA15" i="8"/>
  <c r="EG15" i="8"/>
  <c r="DR15" i="8"/>
  <c r="CS15" i="8"/>
  <c r="DE15" i="8" s="1"/>
  <c r="DB15" i="8"/>
  <c r="EH15" i="8" s="1"/>
  <c r="DS15" i="8"/>
  <c r="DC15" i="8"/>
  <c r="EI15" i="8"/>
  <c r="DT15" i="8"/>
  <c r="DU15" i="8"/>
  <c r="DV15" i="8"/>
  <c r="DF15" i="8"/>
  <c r="DW15" i="8"/>
  <c r="DG15" i="8"/>
  <c r="EM15" i="8"/>
  <c r="DX15" i="8"/>
  <c r="DY15" i="8"/>
  <c r="EO15" i="8" s="1"/>
  <c r="DI15" i="8"/>
  <c r="DJ16" i="8"/>
  <c r="DZ16" i="8" s="1"/>
  <c r="CR16" i="8"/>
  <c r="CT16" i="8" s="1"/>
  <c r="DK16" i="8"/>
  <c r="EA16" i="8" s="1"/>
  <c r="CU16" i="8"/>
  <c r="DL16" i="8"/>
  <c r="CV16" i="8"/>
  <c r="EB16" i="8"/>
  <c r="DM16" i="8"/>
  <c r="CW16" i="8"/>
  <c r="EC16" i="8"/>
  <c r="DN16" i="8"/>
  <c r="DO16" i="8"/>
  <c r="CY16" i="8"/>
  <c r="EE16" i="8"/>
  <c r="DP16" i="8"/>
  <c r="EF16" i="8" s="1"/>
  <c r="CZ16" i="8"/>
  <c r="DQ16" i="8"/>
  <c r="EG16" i="8" s="1"/>
  <c r="DA16" i="8"/>
  <c r="DR16" i="8"/>
  <c r="CS16" i="8"/>
  <c r="DB16" i="8" s="1"/>
  <c r="DS16" i="8"/>
  <c r="EI16" i="8" s="1"/>
  <c r="DC16" i="8"/>
  <c r="DT16" i="8"/>
  <c r="DU16" i="8"/>
  <c r="DV16" i="8"/>
  <c r="DW16" i="8"/>
  <c r="EM16" i="8" s="1"/>
  <c r="DG16" i="8"/>
  <c r="DX16" i="8"/>
  <c r="DY16" i="8"/>
  <c r="DJ17" i="8"/>
  <c r="CR17" i="8"/>
  <c r="CV17" i="8" s="1"/>
  <c r="CT17" i="8"/>
  <c r="DZ17" i="8"/>
  <c r="DK17" i="8"/>
  <c r="CU17" i="8"/>
  <c r="EA17" i="8"/>
  <c r="DL17" i="8"/>
  <c r="DM17" i="8"/>
  <c r="EC17" i="8" s="1"/>
  <c r="CW17" i="8"/>
  <c r="DN17" i="8"/>
  <c r="CX17" i="8"/>
  <c r="ED17" i="8"/>
  <c r="DO17" i="8"/>
  <c r="CY17" i="8"/>
  <c r="EE17" i="8"/>
  <c r="DP17" i="8"/>
  <c r="DQ17" i="8"/>
  <c r="EG17" i="8" s="1"/>
  <c r="DA17" i="8"/>
  <c r="DR17" i="8"/>
  <c r="EH17" i="8" s="1"/>
  <c r="CS17" i="8"/>
  <c r="DE17" i="8" s="1"/>
  <c r="DB17" i="8"/>
  <c r="DS17" i="8"/>
  <c r="DC17" i="8"/>
  <c r="EI17" i="8"/>
  <c r="DT17" i="8"/>
  <c r="DU17" i="8"/>
  <c r="EK17" i="8" s="1"/>
  <c r="DV17" i="8"/>
  <c r="EL17" i="8" s="1"/>
  <c r="DF17" i="8"/>
  <c r="DW17" i="8"/>
  <c r="DG17" i="8"/>
  <c r="EM17" i="8"/>
  <c r="DX17" i="8"/>
  <c r="DY17" i="8"/>
  <c r="DJ18" i="8"/>
  <c r="DZ18" i="8" s="1"/>
  <c r="EP18" i="8" s="1"/>
  <c r="ET18" i="8" s="1"/>
  <c r="CR18" i="8"/>
  <c r="CT18" i="8"/>
  <c r="DK18" i="8"/>
  <c r="EA18" i="8" s="1"/>
  <c r="CU18" i="8"/>
  <c r="DL18" i="8"/>
  <c r="EB18" i="8" s="1"/>
  <c r="CV18" i="8"/>
  <c r="DM18" i="8"/>
  <c r="CW18" i="8"/>
  <c r="EC18" i="8"/>
  <c r="DN18" i="8"/>
  <c r="CX18" i="8"/>
  <c r="ED18" i="8"/>
  <c r="DO18" i="8"/>
  <c r="EE18" i="8" s="1"/>
  <c r="CY18" i="8"/>
  <c r="DP18" i="8"/>
  <c r="EF18" i="8" s="1"/>
  <c r="CZ18" i="8"/>
  <c r="DQ18" i="8"/>
  <c r="DA18" i="8"/>
  <c r="EG18" i="8"/>
  <c r="DR18" i="8"/>
  <c r="CS18" i="8"/>
  <c r="DD18" i="8" s="1"/>
  <c r="DB18" i="8"/>
  <c r="EH18" i="8"/>
  <c r="DS18" i="8"/>
  <c r="DC18" i="8"/>
  <c r="EI18" i="8"/>
  <c r="DT18" i="8"/>
  <c r="EJ18" i="8" s="1"/>
  <c r="DU18" i="8"/>
  <c r="EK18" i="8" s="1"/>
  <c r="DE18" i="8"/>
  <c r="DV18" i="8"/>
  <c r="DF18" i="8"/>
  <c r="EL18" i="8"/>
  <c r="DW18" i="8"/>
  <c r="DG18" i="8"/>
  <c r="EM18" i="8"/>
  <c r="DX18" i="8"/>
  <c r="DY18" i="8"/>
  <c r="EO18" i="8" s="1"/>
  <c r="DI18" i="8"/>
  <c r="DJ19" i="8"/>
  <c r="CR19" i="8"/>
  <c r="CT19" i="8" s="1"/>
  <c r="DK19" i="8"/>
  <c r="EA19" i="8" s="1"/>
  <c r="CU19" i="8"/>
  <c r="DL19" i="8"/>
  <c r="DM19" i="8"/>
  <c r="DN19" i="8"/>
  <c r="DO19" i="8"/>
  <c r="EE19" i="8" s="1"/>
  <c r="CY19" i="8"/>
  <c r="DP19" i="8"/>
  <c r="DQ19" i="8"/>
  <c r="DR19" i="8"/>
  <c r="EH19" i="8" s="1"/>
  <c r="CS19" i="8"/>
  <c r="DB19" i="8"/>
  <c r="DS19" i="8"/>
  <c r="EI19" i="8" s="1"/>
  <c r="DC19" i="8"/>
  <c r="DT19" i="8"/>
  <c r="EJ19" i="8" s="1"/>
  <c r="DD19" i="8"/>
  <c r="DU19" i="8"/>
  <c r="DE19" i="8"/>
  <c r="EK19" i="8"/>
  <c r="DV19" i="8"/>
  <c r="DF19" i="8"/>
  <c r="EL19" i="8"/>
  <c r="DW19" i="8"/>
  <c r="EM19" i="8" s="1"/>
  <c r="DG19" i="8"/>
  <c r="DX19" i="8"/>
  <c r="EN19" i="8" s="1"/>
  <c r="DH19" i="8"/>
  <c r="DY19" i="8"/>
  <c r="DI19" i="8"/>
  <c r="EO19" i="8"/>
  <c r="DR4" i="8"/>
  <c r="CS4" i="8"/>
  <c r="DD4" i="8" s="1"/>
  <c r="DB4" i="8"/>
  <c r="EH4" i="8"/>
  <c r="DS4" i="8"/>
  <c r="DC4" i="8"/>
  <c r="EI4" i="8"/>
  <c r="DT4" i="8"/>
  <c r="DU4" i="8"/>
  <c r="EK4" i="8" s="1"/>
  <c r="DE4" i="8"/>
  <c r="DV4" i="8"/>
  <c r="DF4" i="8"/>
  <c r="EL4" i="8"/>
  <c r="DW4" i="8"/>
  <c r="DG4" i="8"/>
  <c r="EM4" i="8"/>
  <c r="DX4" i="8"/>
  <c r="DY4" i="8"/>
  <c r="EO4" i="8" s="1"/>
  <c r="DI4" i="8"/>
  <c r="DJ4" i="8"/>
  <c r="DZ4" i="8" s="1"/>
  <c r="CR4" i="8"/>
  <c r="CT4" i="8" s="1"/>
  <c r="DK4" i="8"/>
  <c r="EA4" i="8" s="1"/>
  <c r="CU4" i="8"/>
  <c r="DL4" i="8"/>
  <c r="DM4" i="8"/>
  <c r="DN4" i="8"/>
  <c r="DO4" i="8"/>
  <c r="EE4" i="8" s="1"/>
  <c r="CY4" i="8"/>
  <c r="DP4" i="8"/>
  <c r="DQ4" i="8"/>
  <c r="DJ5" i="6"/>
  <c r="CR5" i="6"/>
  <c r="CV5" i="6" s="1"/>
  <c r="CT5" i="6"/>
  <c r="DZ5" i="6"/>
  <c r="DK5" i="6"/>
  <c r="CU5" i="6"/>
  <c r="EA5" i="6"/>
  <c r="DL5" i="6"/>
  <c r="EB5" i="6" s="1"/>
  <c r="DM5" i="6"/>
  <c r="EC5" i="6" s="1"/>
  <c r="CW5" i="6"/>
  <c r="DN5" i="6"/>
  <c r="CX5" i="6"/>
  <c r="ED5" i="6"/>
  <c r="DO5" i="6"/>
  <c r="CY5" i="6"/>
  <c r="EE5" i="6"/>
  <c r="DP5" i="6"/>
  <c r="DQ5" i="6"/>
  <c r="EG5" i="6" s="1"/>
  <c r="DA5" i="6"/>
  <c r="DR5" i="6"/>
  <c r="CS5" i="6"/>
  <c r="DB5" i="6" s="1"/>
  <c r="DS5" i="6"/>
  <c r="EI5" i="6" s="1"/>
  <c r="DC5" i="6"/>
  <c r="DT5" i="6"/>
  <c r="DU5" i="6"/>
  <c r="DV5" i="6"/>
  <c r="DW5" i="6"/>
  <c r="EM5" i="6" s="1"/>
  <c r="DG5" i="6"/>
  <c r="DX5" i="6"/>
  <c r="DY5" i="6"/>
  <c r="DJ6" i="6"/>
  <c r="CR6" i="6"/>
  <c r="CV6" i="6" s="1"/>
  <c r="CT6" i="6"/>
  <c r="DZ6" i="6"/>
  <c r="DK6" i="6"/>
  <c r="CU6" i="6"/>
  <c r="EA6" i="6"/>
  <c r="DL6" i="6"/>
  <c r="DM6" i="6"/>
  <c r="EC6" i="6" s="1"/>
  <c r="CW6" i="6"/>
  <c r="DN6" i="6"/>
  <c r="CX6" i="6"/>
  <c r="ED6" i="6"/>
  <c r="DO6" i="6"/>
  <c r="CY6" i="6"/>
  <c r="EE6" i="6"/>
  <c r="DP6" i="6"/>
  <c r="DQ6" i="6"/>
  <c r="EG6" i="6" s="1"/>
  <c r="DA6" i="6"/>
  <c r="DR6" i="6"/>
  <c r="EH6" i="6" s="1"/>
  <c r="CS6" i="6"/>
  <c r="DB6" i="6" s="1"/>
  <c r="DS6" i="6"/>
  <c r="EI6" i="6" s="1"/>
  <c r="DC6" i="6"/>
  <c r="DT6" i="6"/>
  <c r="DU6" i="6"/>
  <c r="DV6" i="6"/>
  <c r="DW6" i="6"/>
  <c r="EM6" i="6" s="1"/>
  <c r="DG6" i="6"/>
  <c r="DX6" i="6"/>
  <c r="DY6" i="6"/>
  <c r="DJ7" i="6"/>
  <c r="CR7" i="6"/>
  <c r="CV7" i="6" s="1"/>
  <c r="CT7" i="6"/>
  <c r="DZ7" i="6"/>
  <c r="DK7" i="6"/>
  <c r="CU7" i="6"/>
  <c r="EA7" i="6"/>
  <c r="DL7" i="6"/>
  <c r="EB7" i="6" s="1"/>
  <c r="DM7" i="6"/>
  <c r="EC7" i="6" s="1"/>
  <c r="CW7" i="6"/>
  <c r="DN7" i="6"/>
  <c r="CX7" i="6"/>
  <c r="ED7" i="6"/>
  <c r="DO7" i="6"/>
  <c r="CY7" i="6"/>
  <c r="EE7" i="6"/>
  <c r="DP7" i="6"/>
  <c r="DQ7" i="6"/>
  <c r="EG7" i="6" s="1"/>
  <c r="DA7" i="6"/>
  <c r="DR7" i="6"/>
  <c r="CS7" i="6"/>
  <c r="DB7" i="6" s="1"/>
  <c r="DS7" i="6"/>
  <c r="EI7" i="6" s="1"/>
  <c r="DC7" i="6"/>
  <c r="DT7" i="6"/>
  <c r="DU7" i="6"/>
  <c r="DV7" i="6"/>
  <c r="DW7" i="6"/>
  <c r="EM7" i="6" s="1"/>
  <c r="DG7" i="6"/>
  <c r="DX7" i="6"/>
  <c r="DY7" i="6"/>
  <c r="DJ8" i="6"/>
  <c r="CR8" i="6"/>
  <c r="CV8" i="6" s="1"/>
  <c r="CT8" i="6"/>
  <c r="DZ8" i="6"/>
  <c r="DK8" i="6"/>
  <c r="CU8" i="6"/>
  <c r="EA8" i="6"/>
  <c r="DL8" i="6"/>
  <c r="DM8" i="6"/>
  <c r="EC8" i="6" s="1"/>
  <c r="CW8" i="6"/>
  <c r="DN8" i="6"/>
  <c r="CX8" i="6"/>
  <c r="ED8" i="6"/>
  <c r="DO8" i="6"/>
  <c r="CY8" i="6"/>
  <c r="EE8" i="6"/>
  <c r="DP8" i="6"/>
  <c r="DQ8" i="6"/>
  <c r="EG8" i="6" s="1"/>
  <c r="DA8" i="6"/>
  <c r="DR8" i="6"/>
  <c r="EH8" i="6" s="1"/>
  <c r="CS8" i="6"/>
  <c r="DB8" i="6" s="1"/>
  <c r="DS8" i="6"/>
  <c r="EI8" i="6" s="1"/>
  <c r="DC8" i="6"/>
  <c r="DT8" i="6"/>
  <c r="DU8" i="6"/>
  <c r="DV8" i="6"/>
  <c r="DW8" i="6"/>
  <c r="EM8" i="6" s="1"/>
  <c r="DG8" i="6"/>
  <c r="DX8" i="6"/>
  <c r="DY8" i="6"/>
  <c r="DJ9" i="6"/>
  <c r="CR9" i="6"/>
  <c r="CV9" i="6" s="1"/>
  <c r="CT9" i="6"/>
  <c r="DZ9" i="6"/>
  <c r="DK9" i="6"/>
  <c r="CU9" i="6"/>
  <c r="EA9" i="6"/>
  <c r="DL9" i="6"/>
  <c r="EB9" i="6" s="1"/>
  <c r="DM9" i="6"/>
  <c r="EC9" i="6" s="1"/>
  <c r="CW9" i="6"/>
  <c r="DN9" i="6"/>
  <c r="CX9" i="6"/>
  <c r="ED9" i="6"/>
  <c r="DO9" i="6"/>
  <c r="CY9" i="6"/>
  <c r="EE9" i="6"/>
  <c r="DP9" i="6"/>
  <c r="DQ9" i="6"/>
  <c r="EG9" i="6" s="1"/>
  <c r="DA9" i="6"/>
  <c r="DR9" i="6"/>
  <c r="CS9" i="6"/>
  <c r="DB9" i="6" s="1"/>
  <c r="DS9" i="6"/>
  <c r="EI9" i="6" s="1"/>
  <c r="DC9" i="6"/>
  <c r="DT9" i="6"/>
  <c r="DU9" i="6"/>
  <c r="DV9" i="6"/>
  <c r="DW9" i="6"/>
  <c r="EM9" i="6" s="1"/>
  <c r="DG9" i="6"/>
  <c r="DX9" i="6"/>
  <c r="DY9" i="6"/>
  <c r="DJ10" i="6"/>
  <c r="CR10" i="6"/>
  <c r="CW10" i="6" s="1"/>
  <c r="CT10" i="6"/>
  <c r="DZ10" i="6"/>
  <c r="DL10" i="6"/>
  <c r="CV10" i="6"/>
  <c r="EB10" i="6"/>
  <c r="DM10" i="6"/>
  <c r="DN10" i="6"/>
  <c r="ED10" i="6" s="1"/>
  <c r="CX10" i="6"/>
  <c r="DO10" i="6"/>
  <c r="CY10" i="6"/>
  <c r="EE10" i="6"/>
  <c r="DP10" i="6"/>
  <c r="CZ10" i="6"/>
  <c r="EF10" i="6"/>
  <c r="DQ10" i="6"/>
  <c r="CU10" i="6"/>
  <c r="DU10" i="6"/>
  <c r="EK10" i="6" s="1"/>
  <c r="CS10" i="6"/>
  <c r="DD10" i="6" s="1"/>
  <c r="DE10" i="6"/>
  <c r="DR10" i="6"/>
  <c r="DB10" i="6"/>
  <c r="EH10" i="6"/>
  <c r="DS10" i="6"/>
  <c r="DT10" i="6"/>
  <c r="EJ10" i="6" s="1"/>
  <c r="DV10" i="6"/>
  <c r="EL10" i="6" s="1"/>
  <c r="DF10" i="6"/>
  <c r="DW10" i="6"/>
  <c r="DG10" i="6"/>
  <c r="EM10" i="6"/>
  <c r="DX10" i="6"/>
  <c r="DY10" i="6"/>
  <c r="DJ11" i="6"/>
  <c r="DZ11" i="6" s="1"/>
  <c r="CR11" i="6"/>
  <c r="CT11" i="6"/>
  <c r="DL11" i="6"/>
  <c r="EB11" i="6" s="1"/>
  <c r="CV11" i="6"/>
  <c r="DM11" i="6"/>
  <c r="EC11" i="6" s="1"/>
  <c r="CW11" i="6"/>
  <c r="DN11" i="6"/>
  <c r="CX11" i="6"/>
  <c r="ED11" i="6"/>
  <c r="DO11" i="6"/>
  <c r="CY11" i="6"/>
  <c r="EE11" i="6"/>
  <c r="DP11" i="6"/>
  <c r="EF11" i="6" s="1"/>
  <c r="CZ11" i="6"/>
  <c r="DQ11" i="6"/>
  <c r="EG11" i="6" s="1"/>
  <c r="DA11" i="6"/>
  <c r="CU11" i="6"/>
  <c r="EA11" i="6"/>
  <c r="DU11" i="6"/>
  <c r="CS11" i="6"/>
  <c r="DC11" i="6" s="1"/>
  <c r="DE11" i="6"/>
  <c r="EK11" i="6"/>
  <c r="DR11" i="6"/>
  <c r="DB11" i="6"/>
  <c r="EH11" i="6"/>
  <c r="DS11" i="6"/>
  <c r="DT11" i="6"/>
  <c r="EJ11" i="6" s="1"/>
  <c r="DD11" i="6"/>
  <c r="DV11" i="6"/>
  <c r="DF11" i="6"/>
  <c r="EL11" i="6"/>
  <c r="DW11" i="6"/>
  <c r="DG11" i="6"/>
  <c r="EM11" i="6"/>
  <c r="DX11" i="6"/>
  <c r="DY11" i="6"/>
  <c r="EO11" i="6" s="1"/>
  <c r="DI11" i="6"/>
  <c r="DJ12" i="6"/>
  <c r="DZ12" i="6" s="1"/>
  <c r="CR12" i="6"/>
  <c r="CT12" i="6" s="1"/>
  <c r="DL12" i="6"/>
  <c r="EB12" i="6" s="1"/>
  <c r="CV12" i="6"/>
  <c r="DM12" i="6"/>
  <c r="DN12" i="6"/>
  <c r="DO12" i="6"/>
  <c r="DP12" i="6"/>
  <c r="EF12" i="6" s="1"/>
  <c r="CZ12" i="6"/>
  <c r="DQ12" i="6"/>
  <c r="DU12" i="6"/>
  <c r="EK12" i="6" s="1"/>
  <c r="CS12" i="6"/>
  <c r="DE12" i="6"/>
  <c r="DR12" i="6"/>
  <c r="EH12" i="6" s="1"/>
  <c r="DB12" i="6"/>
  <c r="DS12" i="6"/>
  <c r="EI12" i="6" s="1"/>
  <c r="DC12" i="6"/>
  <c r="DT12" i="6"/>
  <c r="DD12" i="6"/>
  <c r="EJ12" i="6"/>
  <c r="DV12" i="6"/>
  <c r="DF12" i="6"/>
  <c r="EL12" i="6"/>
  <c r="DW12" i="6"/>
  <c r="EM12" i="6" s="1"/>
  <c r="DG12" i="6"/>
  <c r="DX12" i="6"/>
  <c r="EN12" i="6" s="1"/>
  <c r="DH12" i="6"/>
  <c r="DY12" i="6"/>
  <c r="DI12" i="6"/>
  <c r="EO12" i="6"/>
  <c r="DJ13" i="6"/>
  <c r="DZ13" i="6" s="1"/>
  <c r="CR13" i="6"/>
  <c r="CX13" i="6" s="1"/>
  <c r="CT13" i="6"/>
  <c r="DL13" i="6"/>
  <c r="CV13" i="6"/>
  <c r="EB13" i="6"/>
  <c r="DM13" i="6"/>
  <c r="DN13" i="6"/>
  <c r="DO13" i="6"/>
  <c r="EE13" i="6" s="1"/>
  <c r="CY13" i="6"/>
  <c r="DP13" i="6"/>
  <c r="CZ13" i="6"/>
  <c r="EF13" i="6"/>
  <c r="DQ13" i="6"/>
  <c r="CU13" i="6"/>
  <c r="DU13" i="6"/>
  <c r="CS13" i="6"/>
  <c r="DE13" i="6" s="1"/>
  <c r="DR13" i="6"/>
  <c r="EH13" i="6" s="1"/>
  <c r="DB13" i="6"/>
  <c r="DS13" i="6"/>
  <c r="DT13" i="6"/>
  <c r="DV13" i="6"/>
  <c r="DW13" i="6"/>
  <c r="EM13" i="6" s="1"/>
  <c r="DG13" i="6"/>
  <c r="DX13" i="6"/>
  <c r="DY13" i="6"/>
  <c r="DJ14" i="6"/>
  <c r="CR14" i="6"/>
  <c r="CW14" i="6" s="1"/>
  <c r="CT14" i="6"/>
  <c r="DZ14" i="6"/>
  <c r="DL14" i="6"/>
  <c r="CV14" i="6"/>
  <c r="EB14" i="6"/>
  <c r="DM14" i="6"/>
  <c r="EC14" i="6" s="1"/>
  <c r="DN14" i="6"/>
  <c r="ED14" i="6" s="1"/>
  <c r="CX14" i="6"/>
  <c r="DO14" i="6"/>
  <c r="CY14" i="6"/>
  <c r="EE14" i="6"/>
  <c r="DP14" i="6"/>
  <c r="CZ14" i="6"/>
  <c r="EF14" i="6"/>
  <c r="DQ14" i="6"/>
  <c r="CU14" i="6"/>
  <c r="DU14" i="6"/>
  <c r="EK14" i="6" s="1"/>
  <c r="CS14" i="6"/>
  <c r="DD14" i="6" s="1"/>
  <c r="DE14" i="6"/>
  <c r="DR14" i="6"/>
  <c r="DB14" i="6"/>
  <c r="EH14" i="6"/>
  <c r="DS14" i="6"/>
  <c r="DT14" i="6"/>
  <c r="DV14" i="6"/>
  <c r="EL14" i="6" s="1"/>
  <c r="DF14" i="6"/>
  <c r="DW14" i="6"/>
  <c r="DG14" i="6"/>
  <c r="EM14" i="6"/>
  <c r="DX14" i="6"/>
  <c r="DY14" i="6"/>
  <c r="DJ15" i="6"/>
  <c r="DZ15" i="6" s="1"/>
  <c r="CR15" i="6"/>
  <c r="CT15" i="6"/>
  <c r="DL15" i="6"/>
  <c r="EB15" i="6" s="1"/>
  <c r="CV15" i="6"/>
  <c r="DM15" i="6"/>
  <c r="EC15" i="6" s="1"/>
  <c r="CW15" i="6"/>
  <c r="DN15" i="6"/>
  <c r="CX15" i="6"/>
  <c r="ED15" i="6"/>
  <c r="DO15" i="6"/>
  <c r="CY15" i="6"/>
  <c r="EE15" i="6"/>
  <c r="DP15" i="6"/>
  <c r="EF15" i="6" s="1"/>
  <c r="CZ15" i="6"/>
  <c r="DQ15" i="6"/>
  <c r="EG15" i="6" s="1"/>
  <c r="DA15" i="6"/>
  <c r="CU15" i="6"/>
  <c r="EA15" i="6"/>
  <c r="DU15" i="6"/>
  <c r="CS15" i="6"/>
  <c r="DC15" i="6" s="1"/>
  <c r="DE15" i="6"/>
  <c r="EK15" i="6"/>
  <c r="DR15" i="6"/>
  <c r="DB15" i="6"/>
  <c r="EH15" i="6"/>
  <c r="DS15" i="6"/>
  <c r="EI15" i="6" s="1"/>
  <c r="DT15" i="6"/>
  <c r="EJ15" i="6" s="1"/>
  <c r="DD15" i="6"/>
  <c r="DV15" i="6"/>
  <c r="DF15" i="6"/>
  <c r="EL15" i="6"/>
  <c r="DW15" i="6"/>
  <c r="DG15" i="6"/>
  <c r="EM15" i="6"/>
  <c r="DX15" i="6"/>
  <c r="DY15" i="6"/>
  <c r="EO15" i="6" s="1"/>
  <c r="DI15" i="6"/>
  <c r="DJ16" i="6"/>
  <c r="DZ16" i="6" s="1"/>
  <c r="CR16" i="6"/>
  <c r="CT16" i="6" s="1"/>
  <c r="DL16" i="6"/>
  <c r="EB16" i="6" s="1"/>
  <c r="CV16" i="6"/>
  <c r="DM16" i="6"/>
  <c r="DN16" i="6"/>
  <c r="DO16" i="6"/>
  <c r="DP16" i="6"/>
  <c r="EF16" i="6" s="1"/>
  <c r="CZ16" i="6"/>
  <c r="DQ16" i="6"/>
  <c r="DU16" i="6"/>
  <c r="EK16" i="6" s="1"/>
  <c r="CS16" i="6"/>
  <c r="DE16" i="6"/>
  <c r="DR16" i="6"/>
  <c r="EH16" i="6" s="1"/>
  <c r="DB16" i="6"/>
  <c r="DS16" i="6"/>
  <c r="EI16" i="6" s="1"/>
  <c r="DC16" i="6"/>
  <c r="DT16" i="6"/>
  <c r="DD16" i="6"/>
  <c r="EJ16" i="6"/>
  <c r="DV16" i="6"/>
  <c r="DF16" i="6"/>
  <c r="EL16" i="6"/>
  <c r="DW16" i="6"/>
  <c r="EM16" i="6" s="1"/>
  <c r="DG16" i="6"/>
  <c r="DX16" i="6"/>
  <c r="EN16" i="6" s="1"/>
  <c r="DH16" i="6"/>
  <c r="DY16" i="6"/>
  <c r="DI16" i="6"/>
  <c r="EO16" i="6"/>
  <c r="DJ17" i="6"/>
  <c r="DZ17" i="6" s="1"/>
  <c r="CR17" i="6"/>
  <c r="CX17" i="6" s="1"/>
  <c r="CT17" i="6"/>
  <c r="DL17" i="6"/>
  <c r="CV17" i="6"/>
  <c r="EB17" i="6"/>
  <c r="DM17" i="6"/>
  <c r="DN17" i="6"/>
  <c r="DO17" i="6"/>
  <c r="EE17" i="6" s="1"/>
  <c r="CY17" i="6"/>
  <c r="DP17" i="6"/>
  <c r="CZ17" i="6"/>
  <c r="EF17" i="6"/>
  <c r="DQ17" i="6"/>
  <c r="CU17" i="6"/>
  <c r="DU17" i="6"/>
  <c r="EK17" i="6" s="1"/>
  <c r="CS17" i="6"/>
  <c r="DE17" i="6" s="1"/>
  <c r="DR17" i="6"/>
  <c r="EH17" i="6" s="1"/>
  <c r="DB17" i="6"/>
  <c r="DS17" i="6"/>
  <c r="DT17" i="6"/>
  <c r="DV17" i="6"/>
  <c r="DW17" i="6"/>
  <c r="EM17" i="6" s="1"/>
  <c r="DG17" i="6"/>
  <c r="DX17" i="6"/>
  <c r="DY17" i="6"/>
  <c r="DJ18" i="6"/>
  <c r="CR18" i="6"/>
  <c r="CW18" i="6" s="1"/>
  <c r="CT18" i="6"/>
  <c r="DZ18" i="6"/>
  <c r="DL18" i="6"/>
  <c r="CV18" i="6"/>
  <c r="EB18" i="6"/>
  <c r="DM18" i="6"/>
  <c r="EC18" i="6" s="1"/>
  <c r="DN18" i="6"/>
  <c r="ED18" i="6" s="1"/>
  <c r="CX18" i="6"/>
  <c r="DO18" i="6"/>
  <c r="CY18" i="6"/>
  <c r="EE18" i="6"/>
  <c r="DP18" i="6"/>
  <c r="CZ18" i="6"/>
  <c r="EF18" i="6"/>
  <c r="DQ18" i="6"/>
  <c r="CU18" i="6"/>
  <c r="DU18" i="6"/>
  <c r="EK18" i="6" s="1"/>
  <c r="CS18" i="6"/>
  <c r="DD18" i="6" s="1"/>
  <c r="DE18" i="6"/>
  <c r="DR18" i="6"/>
  <c r="DB18" i="6"/>
  <c r="EH18" i="6"/>
  <c r="DS18" i="6"/>
  <c r="DT18" i="6"/>
  <c r="DV18" i="6"/>
  <c r="EL18" i="6" s="1"/>
  <c r="DF18" i="6"/>
  <c r="DW18" i="6"/>
  <c r="DG18" i="6"/>
  <c r="EM18" i="6"/>
  <c r="DX18" i="6"/>
  <c r="DY18" i="6"/>
  <c r="DJ19" i="6"/>
  <c r="DZ19" i="6" s="1"/>
  <c r="CR19" i="6"/>
  <c r="CT19" i="6"/>
  <c r="DL19" i="6"/>
  <c r="EB19" i="6" s="1"/>
  <c r="CV19" i="6"/>
  <c r="DM19" i="6"/>
  <c r="EC19" i="6" s="1"/>
  <c r="CW19" i="6"/>
  <c r="DN19" i="6"/>
  <c r="CX19" i="6"/>
  <c r="ED19" i="6"/>
  <c r="DO19" i="6"/>
  <c r="CY19" i="6"/>
  <c r="EE19" i="6"/>
  <c r="DP19" i="6"/>
  <c r="EF19" i="6" s="1"/>
  <c r="CZ19" i="6"/>
  <c r="DQ19" i="6"/>
  <c r="EG19" i="6" s="1"/>
  <c r="DA19" i="6"/>
  <c r="CU19" i="6"/>
  <c r="EA19" i="6"/>
  <c r="DU19" i="6"/>
  <c r="CS19" i="6"/>
  <c r="DC19" i="6" s="1"/>
  <c r="DE19" i="6"/>
  <c r="EK19" i="6"/>
  <c r="DR19" i="6"/>
  <c r="DB19" i="6"/>
  <c r="EH19" i="6"/>
  <c r="DS19" i="6"/>
  <c r="EI19" i="6" s="1"/>
  <c r="DT19" i="6"/>
  <c r="EJ19" i="6" s="1"/>
  <c r="DD19" i="6"/>
  <c r="DV19" i="6"/>
  <c r="DF19" i="6"/>
  <c r="EL19" i="6"/>
  <c r="DW19" i="6"/>
  <c r="DG19" i="6"/>
  <c r="EM19" i="6"/>
  <c r="DX19" i="6"/>
  <c r="DY19" i="6"/>
  <c r="EO19" i="6" s="1"/>
  <c r="DI19" i="6"/>
  <c r="DJ20" i="6"/>
  <c r="CR20" i="6"/>
  <c r="CT20" i="6" s="1"/>
  <c r="DL20" i="6"/>
  <c r="EB20" i="6" s="1"/>
  <c r="CV20" i="6"/>
  <c r="DM20" i="6"/>
  <c r="DN20" i="6"/>
  <c r="DO20" i="6"/>
  <c r="DP20" i="6"/>
  <c r="EF20" i="6" s="1"/>
  <c r="CZ20" i="6"/>
  <c r="DQ20" i="6"/>
  <c r="DU20" i="6"/>
  <c r="EK20" i="6" s="1"/>
  <c r="CS20" i="6"/>
  <c r="DE20" i="6"/>
  <c r="DR20" i="6"/>
  <c r="EH20" i="6" s="1"/>
  <c r="EQ20" i="6" s="1"/>
  <c r="EU20" i="6" s="1"/>
  <c r="DB20" i="6"/>
  <c r="DS20" i="6"/>
  <c r="EI20" i="6" s="1"/>
  <c r="DC20" i="6"/>
  <c r="DT20" i="6"/>
  <c r="DD20" i="6"/>
  <c r="EJ20" i="6"/>
  <c r="DV20" i="6"/>
  <c r="DF20" i="6"/>
  <c r="EL20" i="6"/>
  <c r="DW20" i="6"/>
  <c r="EM20" i="6" s="1"/>
  <c r="DG20" i="6"/>
  <c r="DX20" i="6"/>
  <c r="EN20" i="6" s="1"/>
  <c r="DH20" i="6"/>
  <c r="DY20" i="6"/>
  <c r="DI20" i="6"/>
  <c r="EO20" i="6"/>
  <c r="DJ21" i="6"/>
  <c r="DZ21" i="6" s="1"/>
  <c r="CR21" i="6"/>
  <c r="CX21" i="6" s="1"/>
  <c r="CT21" i="6"/>
  <c r="DL21" i="6"/>
  <c r="CV21" i="6"/>
  <c r="EB21" i="6"/>
  <c r="DM21" i="6"/>
  <c r="DN21" i="6"/>
  <c r="ED21" i="6" s="1"/>
  <c r="DO21" i="6"/>
  <c r="EE21" i="6" s="1"/>
  <c r="CY21" i="6"/>
  <c r="DP21" i="6"/>
  <c r="CZ21" i="6"/>
  <c r="EF21" i="6"/>
  <c r="DQ21" i="6"/>
  <c r="CU21" i="6"/>
  <c r="DU21" i="6"/>
  <c r="EK21" i="6" s="1"/>
  <c r="CS21" i="6"/>
  <c r="DE21" i="6" s="1"/>
  <c r="DR21" i="6"/>
  <c r="EH21" i="6" s="1"/>
  <c r="DB21" i="6"/>
  <c r="DS21" i="6"/>
  <c r="DT21" i="6"/>
  <c r="DV21" i="6"/>
  <c r="DW21" i="6"/>
  <c r="EM21" i="6" s="1"/>
  <c r="DG21" i="6"/>
  <c r="DX21" i="6"/>
  <c r="DY21" i="6"/>
  <c r="DJ22" i="6"/>
  <c r="CR22" i="6"/>
  <c r="CW22" i="6" s="1"/>
  <c r="CT22" i="6"/>
  <c r="DZ22" i="6"/>
  <c r="DL22" i="6"/>
  <c r="CV22" i="6"/>
  <c r="EB22" i="6"/>
  <c r="DM22" i="6"/>
  <c r="DN22" i="6"/>
  <c r="ED22" i="6" s="1"/>
  <c r="CX22" i="6"/>
  <c r="DO22" i="6"/>
  <c r="CY22" i="6"/>
  <c r="EE22" i="6"/>
  <c r="DP22" i="6"/>
  <c r="CZ22" i="6"/>
  <c r="EF22" i="6"/>
  <c r="DQ22" i="6"/>
  <c r="CU22" i="6"/>
  <c r="DU22" i="6"/>
  <c r="EK22" i="6" s="1"/>
  <c r="CS22" i="6"/>
  <c r="DD22" i="6" s="1"/>
  <c r="DE22" i="6"/>
  <c r="DR22" i="6"/>
  <c r="DB22" i="6"/>
  <c r="EH22" i="6"/>
  <c r="DS22" i="6"/>
  <c r="DT22" i="6"/>
  <c r="EJ22" i="6" s="1"/>
  <c r="DV22" i="6"/>
  <c r="EL22" i="6" s="1"/>
  <c r="DF22" i="6"/>
  <c r="DW22" i="6"/>
  <c r="DG22" i="6"/>
  <c r="EM22" i="6"/>
  <c r="DX22" i="6"/>
  <c r="DY22" i="6"/>
  <c r="DJ23" i="6"/>
  <c r="DZ23" i="6" s="1"/>
  <c r="EP23" i="6" s="1"/>
  <c r="ET23" i="6" s="1"/>
  <c r="CR23" i="6"/>
  <c r="CT23" i="6"/>
  <c r="DL23" i="6"/>
  <c r="EB23" i="6" s="1"/>
  <c r="CV23" i="6"/>
  <c r="DM23" i="6"/>
  <c r="EC23" i="6" s="1"/>
  <c r="CW23" i="6"/>
  <c r="DN23" i="6"/>
  <c r="CX23" i="6"/>
  <c r="ED23" i="6"/>
  <c r="DO23" i="6"/>
  <c r="CY23" i="6"/>
  <c r="EE23" i="6"/>
  <c r="DP23" i="6"/>
  <c r="EF23" i="6" s="1"/>
  <c r="CZ23" i="6"/>
  <c r="DQ23" i="6"/>
  <c r="EG23" i="6" s="1"/>
  <c r="DA23" i="6"/>
  <c r="CU23" i="6"/>
  <c r="EA23" i="6"/>
  <c r="DU23" i="6"/>
  <c r="CS23" i="6"/>
  <c r="DC23" i="6" s="1"/>
  <c r="DE23" i="6"/>
  <c r="EK23" i="6"/>
  <c r="DR23" i="6"/>
  <c r="DB23" i="6"/>
  <c r="EH23" i="6"/>
  <c r="DS23" i="6"/>
  <c r="DT23" i="6"/>
  <c r="EJ23" i="6" s="1"/>
  <c r="DD23" i="6"/>
  <c r="DV23" i="6"/>
  <c r="DF23" i="6"/>
  <c r="EL23" i="6"/>
  <c r="DW23" i="6"/>
  <c r="DG23" i="6"/>
  <c r="EM23" i="6"/>
  <c r="DX23" i="6"/>
  <c r="DY23" i="6"/>
  <c r="EO23" i="6" s="1"/>
  <c r="DI23" i="6"/>
  <c r="DJ24" i="6"/>
  <c r="CR24" i="6"/>
  <c r="CT24" i="6" s="1"/>
  <c r="DL24" i="6"/>
  <c r="EB24" i="6" s="1"/>
  <c r="CV24" i="6"/>
  <c r="DM24" i="6"/>
  <c r="DN24" i="6"/>
  <c r="DO24" i="6"/>
  <c r="DP24" i="6"/>
  <c r="EF24" i="6" s="1"/>
  <c r="CZ24" i="6"/>
  <c r="DQ24" i="6"/>
  <c r="DU24" i="6"/>
  <c r="EK24" i="6" s="1"/>
  <c r="CS24" i="6"/>
  <c r="DE24" i="6"/>
  <c r="DR24" i="6"/>
  <c r="EH24" i="6" s="1"/>
  <c r="DB24" i="6"/>
  <c r="DS24" i="6"/>
  <c r="DC24" i="6"/>
  <c r="DT24" i="6"/>
  <c r="DD24" i="6"/>
  <c r="EJ24" i="6"/>
  <c r="DV24" i="6"/>
  <c r="DF24" i="6"/>
  <c r="EL24" i="6"/>
  <c r="DW24" i="6"/>
  <c r="EM24" i="6" s="1"/>
  <c r="DG24" i="6"/>
  <c r="DX24" i="6"/>
  <c r="EN24" i="6" s="1"/>
  <c r="DH24" i="6"/>
  <c r="DY24" i="6"/>
  <c r="DI24" i="6"/>
  <c r="EO24" i="6"/>
  <c r="DR4" i="6"/>
  <c r="CS4" i="6"/>
  <c r="DE4" i="6" s="1"/>
  <c r="DB4" i="6"/>
  <c r="DS4" i="6"/>
  <c r="DC4" i="6"/>
  <c r="EI4" i="6"/>
  <c r="DT4" i="6"/>
  <c r="DU4" i="6"/>
  <c r="EK4" i="6" s="1"/>
  <c r="DV4" i="6"/>
  <c r="EL4" i="6" s="1"/>
  <c r="DF4" i="6"/>
  <c r="DW4" i="6"/>
  <c r="DG4" i="6"/>
  <c r="EM4" i="6"/>
  <c r="DX4" i="6"/>
  <c r="DY4" i="6"/>
  <c r="DJ4" i="6"/>
  <c r="DZ4" i="6" s="1"/>
  <c r="CR4" i="6"/>
  <c r="CT4" i="6"/>
  <c r="DK4" i="6"/>
  <c r="EA4" i="6" s="1"/>
  <c r="CU4" i="6"/>
  <c r="DL4" i="6"/>
  <c r="EB4" i="6" s="1"/>
  <c r="CV4" i="6"/>
  <c r="DM4" i="6"/>
  <c r="CW4" i="6"/>
  <c r="EC4" i="6"/>
  <c r="DN4" i="6"/>
  <c r="CX4" i="6"/>
  <c r="ED4" i="6"/>
  <c r="DO4" i="6"/>
  <c r="EE4" i="6" s="1"/>
  <c r="CY4" i="6"/>
  <c r="DP4" i="6"/>
  <c r="CZ4" i="6"/>
  <c r="DQ4" i="6"/>
  <c r="DA4" i="6"/>
  <c r="EG4" i="6"/>
  <c r="DK10" i="6"/>
  <c r="EA10" i="6" s="1"/>
  <c r="DK11" i="6"/>
  <c r="DK12" i="6"/>
  <c r="DK13" i="6"/>
  <c r="EA13" i="6" s="1"/>
  <c r="DK14" i="6"/>
  <c r="EA14" i="6" s="1"/>
  <c r="DK15" i="6"/>
  <c r="DK16" i="6"/>
  <c r="DK17" i="6"/>
  <c r="EA17" i="6" s="1"/>
  <c r="DK18" i="6"/>
  <c r="EA18" i="6" s="1"/>
  <c r="DK19" i="6"/>
  <c r="DK20" i="6"/>
  <c r="DK21" i="6"/>
  <c r="EA21" i="6" s="1"/>
  <c r="DK22" i="6"/>
  <c r="EA22" i="6" s="1"/>
  <c r="DK23" i="6"/>
  <c r="DK24" i="6"/>
  <c r="FF4" i="1"/>
  <c r="EX4" i="1"/>
  <c r="GT4" i="1" s="1"/>
  <c r="AU5" i="8"/>
  <c r="AU6" i="8"/>
  <c r="AU7" i="8"/>
  <c r="AU8" i="8"/>
  <c r="AU9" i="8"/>
  <c r="AU10" i="8"/>
  <c r="AU11" i="8"/>
  <c r="AU12" i="8"/>
  <c r="AU13" i="8"/>
  <c r="AU14" i="8"/>
  <c r="AU15" i="8"/>
  <c r="AU16" i="8"/>
  <c r="AU17" i="8"/>
  <c r="AU18" i="8"/>
  <c r="AU19" i="8"/>
  <c r="AU4" i="8"/>
  <c r="AU5" i="5"/>
  <c r="AU6" i="5"/>
  <c r="AU7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4" i="5"/>
  <c r="AU5" i="7"/>
  <c r="AU6" i="7"/>
  <c r="AU7" i="7"/>
  <c r="AU8" i="7"/>
  <c r="AU9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4" i="7"/>
  <c r="AU5" i="6"/>
  <c r="AU6" i="6"/>
  <c r="AU7" i="6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4" i="6"/>
  <c r="I43" i="1"/>
  <c r="I44" i="1" s="1"/>
  <c r="GK23" i="1"/>
  <c r="GE26" i="1"/>
  <c r="FU24" i="1"/>
  <c r="FU25" i="1"/>
  <c r="FU26" i="1"/>
  <c r="FU27" i="1"/>
  <c r="FU23" i="1"/>
  <c r="FT24" i="1"/>
  <c r="FT25" i="1"/>
  <c r="FT26" i="1"/>
  <c r="FT27" i="1"/>
  <c r="FT23" i="1"/>
  <c r="FS24" i="1"/>
  <c r="FS25" i="1"/>
  <c r="FS26" i="1"/>
  <c r="FS27" i="1"/>
  <c r="FS23" i="1"/>
  <c r="FR24" i="1"/>
  <c r="FR25" i="1"/>
  <c r="FR26" i="1"/>
  <c r="FR27" i="1"/>
  <c r="FR23" i="1"/>
  <c r="FQ24" i="1"/>
  <c r="FQ25" i="1"/>
  <c r="FQ26" i="1"/>
  <c r="FQ27" i="1"/>
  <c r="FQ23" i="1"/>
  <c r="FP23" i="1"/>
  <c r="FP24" i="1"/>
  <c r="FP25" i="1"/>
  <c r="FP26" i="1"/>
  <c r="FP27" i="1"/>
  <c r="FO24" i="1"/>
  <c r="FO25" i="1"/>
  <c r="FO26" i="1"/>
  <c r="FO27" i="1"/>
  <c r="FO23" i="1"/>
  <c r="FN24" i="1"/>
  <c r="FN25" i="1"/>
  <c r="FN26" i="1"/>
  <c r="FN27" i="1"/>
  <c r="FN23" i="1"/>
  <c r="FM24" i="1"/>
  <c r="FM25" i="1"/>
  <c r="FM26" i="1"/>
  <c r="FM27" i="1"/>
  <c r="FM23" i="1"/>
  <c r="FL24" i="1"/>
  <c r="FL25" i="1"/>
  <c r="FL26" i="1"/>
  <c r="FL27" i="1"/>
  <c r="FL23" i="1"/>
  <c r="FK24" i="1"/>
  <c r="FK25" i="1"/>
  <c r="FK26" i="1"/>
  <c r="FK27" i="1"/>
  <c r="FK23" i="1"/>
  <c r="FJ24" i="1"/>
  <c r="FJ25" i="1"/>
  <c r="FJ26" i="1"/>
  <c r="FJ27" i="1"/>
  <c r="FJ23" i="1"/>
  <c r="FI24" i="1"/>
  <c r="FI25" i="1"/>
  <c r="FI26" i="1"/>
  <c r="FI27" i="1"/>
  <c r="FI23" i="1"/>
  <c r="FH24" i="1"/>
  <c r="FH25" i="1"/>
  <c r="FH26" i="1"/>
  <c r="FH27" i="1"/>
  <c r="FH23" i="1"/>
  <c r="FG24" i="1"/>
  <c r="FG25" i="1"/>
  <c r="FG26" i="1"/>
  <c r="FG27" i="1"/>
  <c r="FG23" i="1"/>
  <c r="FG4" i="1"/>
  <c r="FF25" i="1"/>
  <c r="FF26" i="1"/>
  <c r="FF27" i="1"/>
  <c r="FF24" i="1"/>
  <c r="FF23" i="1"/>
  <c r="FN4" i="1"/>
  <c r="EO23" i="1"/>
  <c r="EK24" i="1"/>
  <c r="GG24" i="1" s="1"/>
  <c r="EI26" i="1"/>
  <c r="EH24" i="1"/>
  <c r="GD24" i="1" s="1"/>
  <c r="EF24" i="1"/>
  <c r="ES24" i="1" s="1"/>
  <c r="GO24" i="1" s="1"/>
  <c r="EE27" i="1"/>
  <c r="DV24" i="1"/>
  <c r="DV25" i="1"/>
  <c r="DV26" i="1"/>
  <c r="DV27" i="1"/>
  <c r="DV23" i="1"/>
  <c r="DU24" i="1"/>
  <c r="EV24" i="1" s="1"/>
  <c r="GR24" i="1" s="1"/>
  <c r="DU25" i="1"/>
  <c r="DU26" i="1"/>
  <c r="DU27" i="1"/>
  <c r="DU23" i="1"/>
  <c r="DT24" i="1"/>
  <c r="DT25" i="1"/>
  <c r="DT26" i="1"/>
  <c r="DT27" i="1"/>
  <c r="DT23" i="1"/>
  <c r="DS24" i="1"/>
  <c r="DS25" i="1"/>
  <c r="DS26" i="1"/>
  <c r="DS27" i="1"/>
  <c r="DS23" i="1"/>
  <c r="DR24" i="1"/>
  <c r="DR25" i="1"/>
  <c r="DR26" i="1"/>
  <c r="DR27" i="1"/>
  <c r="DR23" i="1"/>
  <c r="DQ24" i="1"/>
  <c r="ER24" i="1" s="1"/>
  <c r="GN24" i="1" s="1"/>
  <c r="DQ25" i="1"/>
  <c r="DQ26" i="1"/>
  <c r="DQ27" i="1"/>
  <c r="DQ23" i="1"/>
  <c r="DP24" i="1"/>
  <c r="DP25" i="1"/>
  <c r="DP26" i="1"/>
  <c r="DP27" i="1"/>
  <c r="DP23" i="1"/>
  <c r="DO24" i="1"/>
  <c r="DO25" i="1"/>
  <c r="EF25" i="1" s="1"/>
  <c r="DO26" i="1"/>
  <c r="DO27" i="1"/>
  <c r="DO23" i="1"/>
  <c r="DN24" i="1"/>
  <c r="DN25" i="1"/>
  <c r="DN26" i="1"/>
  <c r="DN27" i="1"/>
  <c r="DN23" i="1"/>
  <c r="DM24" i="1"/>
  <c r="DM25" i="1"/>
  <c r="DM26" i="1"/>
  <c r="DM27" i="1"/>
  <c r="DM23" i="1"/>
  <c r="DL24" i="1"/>
  <c r="DL25" i="1"/>
  <c r="DL26" i="1"/>
  <c r="DL27" i="1"/>
  <c r="DL23" i="1"/>
  <c r="DK24" i="1"/>
  <c r="DK25" i="1"/>
  <c r="DK26" i="1"/>
  <c r="DK27" i="1"/>
  <c r="DK23" i="1"/>
  <c r="DJ24" i="1"/>
  <c r="DJ25" i="1"/>
  <c r="DJ26" i="1"/>
  <c r="DJ27" i="1"/>
  <c r="DJ23" i="1"/>
  <c r="DI24" i="1"/>
  <c r="DI25" i="1"/>
  <c r="DI26" i="1"/>
  <c r="DI27" i="1"/>
  <c r="DI23" i="1"/>
  <c r="DH27" i="1"/>
  <c r="DH24" i="1"/>
  <c r="DH25" i="1"/>
  <c r="DH26" i="1"/>
  <c r="EE26" i="1" s="1"/>
  <c r="EM26" i="1" s="1"/>
  <c r="GI26" i="1" s="1"/>
  <c r="DH23" i="1"/>
  <c r="DG24" i="1"/>
  <c r="EE24" i="1" s="1"/>
  <c r="DG25" i="1"/>
  <c r="DG26" i="1"/>
  <c r="EH26" i="1" s="1"/>
  <c r="GD26" i="1" s="1"/>
  <c r="DG27" i="1"/>
  <c r="DG23" i="1"/>
  <c r="EE23" i="1" s="1"/>
  <c r="DG4" i="1"/>
  <c r="BJ24" i="1"/>
  <c r="BJ25" i="1"/>
  <c r="BJ26" i="1"/>
  <c r="BJ27" i="1"/>
  <c r="BJ23" i="1"/>
  <c r="BJ4" i="1"/>
  <c r="BJ6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DH4" i="1" s="1"/>
  <c r="CK4" i="1"/>
  <c r="CL4" i="1"/>
  <c r="CM4" i="1"/>
  <c r="CN4" i="1"/>
  <c r="DL4" i="1" s="1"/>
  <c r="CO4" i="1"/>
  <c r="CP4" i="1"/>
  <c r="CQ4" i="1"/>
  <c r="DO4" i="1" s="1"/>
  <c r="CR4" i="1"/>
  <c r="DP4" i="1" s="1"/>
  <c r="CS4" i="1"/>
  <c r="CT4" i="1"/>
  <c r="CU4" i="1"/>
  <c r="CV4" i="1"/>
  <c r="DT4" i="1" s="1"/>
  <c r="CW4" i="1"/>
  <c r="CX4" i="1"/>
  <c r="CY4" i="1"/>
  <c r="CZ4" i="1"/>
  <c r="DX4" i="1" s="1"/>
  <c r="DA4" i="1"/>
  <c r="DB4" i="1"/>
  <c r="DC4" i="1"/>
  <c r="DD4" i="1"/>
  <c r="EB4" i="1" s="1"/>
  <c r="DE4" i="1"/>
  <c r="EC4" i="1" s="1"/>
  <c r="FD4" i="1" s="1"/>
  <c r="GZ4" i="1" s="1"/>
  <c r="DF4" i="1"/>
  <c r="DI4" i="1"/>
  <c r="DJ4" i="1"/>
  <c r="DK4" i="1"/>
  <c r="DM4" i="1"/>
  <c r="DN4" i="1"/>
  <c r="DQ4" i="1"/>
  <c r="DR4" i="1"/>
  <c r="DS4" i="1"/>
  <c r="DU4" i="1"/>
  <c r="DV4" i="1"/>
  <c r="DW4" i="1"/>
  <c r="EG4" i="1" s="1"/>
  <c r="EY4" i="1" s="1"/>
  <c r="GU4" i="1" s="1"/>
  <c r="DY4" i="1"/>
  <c r="DZ4" i="1"/>
  <c r="EA4" i="1"/>
  <c r="ED4" i="1"/>
  <c r="FH4" i="1"/>
  <c r="FI4" i="1"/>
  <c r="FJ4" i="1"/>
  <c r="FK4" i="1"/>
  <c r="FL4" i="1"/>
  <c r="FM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DN5" i="1" s="1"/>
  <c r="CQ5" i="1"/>
  <c r="CR5" i="1"/>
  <c r="CS5" i="1"/>
  <c r="DQ5" i="1" s="1"/>
  <c r="CT5" i="1"/>
  <c r="DR5" i="1" s="1"/>
  <c r="CU5" i="1"/>
  <c r="CV5" i="1"/>
  <c r="CW5" i="1"/>
  <c r="DU5" i="1" s="1"/>
  <c r="CX5" i="1"/>
  <c r="DV5" i="1" s="1"/>
  <c r="CY5" i="1"/>
  <c r="CZ5" i="1"/>
  <c r="DA5" i="1"/>
  <c r="DY5" i="1" s="1"/>
  <c r="DB5" i="1"/>
  <c r="DZ5" i="1" s="1"/>
  <c r="DC5" i="1"/>
  <c r="DD5" i="1"/>
  <c r="DE5" i="1"/>
  <c r="EC5" i="1" s="1"/>
  <c r="DF5" i="1"/>
  <c r="ED5" i="1" s="1"/>
  <c r="DG5" i="1"/>
  <c r="DH5" i="1"/>
  <c r="DI5" i="1"/>
  <c r="DJ5" i="1"/>
  <c r="DK5" i="1"/>
  <c r="DL5" i="1"/>
  <c r="DM5" i="1"/>
  <c r="DO5" i="1"/>
  <c r="DP5" i="1"/>
  <c r="DS5" i="1"/>
  <c r="DT5" i="1"/>
  <c r="DW5" i="1"/>
  <c r="DX5" i="1"/>
  <c r="EA5" i="1"/>
  <c r="EB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EE6" i="1" s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EG6" i="1" s="1"/>
  <c r="DZ6" i="1"/>
  <c r="EA6" i="1"/>
  <c r="EB6" i="1"/>
  <c r="EC6" i="1"/>
  <c r="ED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EE7" i="1" s="1"/>
  <c r="DI7" i="1"/>
  <c r="DJ7" i="1"/>
  <c r="DK7" i="1"/>
  <c r="DL7" i="1"/>
  <c r="DM7" i="1"/>
  <c r="DN7" i="1"/>
  <c r="DO7" i="1"/>
  <c r="DP7" i="1"/>
  <c r="EQ7" i="1" s="1"/>
  <c r="GM7" i="1" s="1"/>
  <c r="DQ7" i="1"/>
  <c r="DR7" i="1"/>
  <c r="DS7" i="1"/>
  <c r="DT7" i="1"/>
  <c r="DU7" i="1"/>
  <c r="DV7" i="1"/>
  <c r="DW7" i="1"/>
  <c r="DX7" i="1"/>
  <c r="EY7" i="1" s="1"/>
  <c r="GU7" i="1" s="1"/>
  <c r="DY7" i="1"/>
  <c r="DZ7" i="1"/>
  <c r="EA7" i="1"/>
  <c r="EB7" i="1"/>
  <c r="FC7" i="1" s="1"/>
  <c r="GY7" i="1" s="1"/>
  <c r="EC7" i="1"/>
  <c r="ED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DF10" i="1" s="1"/>
  <c r="ED10" i="1" s="1"/>
  <c r="CI10" i="1"/>
  <c r="CJ10" i="1"/>
  <c r="CK10" i="1"/>
  <c r="CL10" i="1"/>
  <c r="DJ10" i="1" s="1"/>
  <c r="CM10" i="1"/>
  <c r="CN10" i="1"/>
  <c r="CO10" i="1"/>
  <c r="CP10" i="1"/>
  <c r="DN10" i="1" s="1"/>
  <c r="CQ10" i="1"/>
  <c r="CR10" i="1"/>
  <c r="CS10" i="1"/>
  <c r="CT10" i="1"/>
  <c r="DR10" i="1" s="1"/>
  <c r="CU10" i="1"/>
  <c r="CV10" i="1"/>
  <c r="CW10" i="1"/>
  <c r="CX10" i="1"/>
  <c r="DV10" i="1" s="1"/>
  <c r="CY10" i="1"/>
  <c r="DW10" i="1" s="1"/>
  <c r="CZ10" i="1"/>
  <c r="DA10" i="1"/>
  <c r="DB10" i="1"/>
  <c r="DZ10" i="1" s="1"/>
  <c r="DC10" i="1"/>
  <c r="EA10" i="1" s="1"/>
  <c r="DD10" i="1"/>
  <c r="EB10" i="1" s="1"/>
  <c r="DE10" i="1"/>
  <c r="DG10" i="1"/>
  <c r="DH10" i="1"/>
  <c r="DI10" i="1"/>
  <c r="DK10" i="1"/>
  <c r="DL10" i="1"/>
  <c r="DM10" i="1"/>
  <c r="DO10" i="1"/>
  <c r="DP10" i="1"/>
  <c r="DQ10" i="1"/>
  <c r="DS10" i="1"/>
  <c r="DT10" i="1"/>
  <c r="EF10" i="1" s="1"/>
  <c r="DU10" i="1"/>
  <c r="DX10" i="1"/>
  <c r="DY10" i="1"/>
  <c r="EC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DI11" i="1" s="1"/>
  <c r="CL11" i="1"/>
  <c r="CM11" i="1"/>
  <c r="CN11" i="1"/>
  <c r="DL11" i="1" s="1"/>
  <c r="CO11" i="1"/>
  <c r="DM11" i="1" s="1"/>
  <c r="CP11" i="1"/>
  <c r="CQ11" i="1"/>
  <c r="CR11" i="1"/>
  <c r="DP11" i="1" s="1"/>
  <c r="CS11" i="1"/>
  <c r="DQ11" i="1" s="1"/>
  <c r="CT11" i="1"/>
  <c r="CU11" i="1"/>
  <c r="CV11" i="1"/>
  <c r="DT11" i="1" s="1"/>
  <c r="CW11" i="1"/>
  <c r="DU11" i="1" s="1"/>
  <c r="CX11" i="1"/>
  <c r="CY11" i="1"/>
  <c r="CZ11" i="1"/>
  <c r="DX11" i="1" s="1"/>
  <c r="DA11" i="1"/>
  <c r="DY11" i="1" s="1"/>
  <c r="DB11" i="1"/>
  <c r="DC11" i="1"/>
  <c r="DD11" i="1"/>
  <c r="EB11" i="1" s="1"/>
  <c r="DE11" i="1"/>
  <c r="EC11" i="1" s="1"/>
  <c r="DF11" i="1"/>
  <c r="ED11" i="1" s="1"/>
  <c r="DG11" i="1"/>
  <c r="DH11" i="1"/>
  <c r="DJ11" i="1"/>
  <c r="DK11" i="1"/>
  <c r="DN11" i="1"/>
  <c r="DO11" i="1"/>
  <c r="DR11" i="1"/>
  <c r="DS11" i="1"/>
  <c r="DV11" i="1"/>
  <c r="DW11" i="1"/>
  <c r="EG11" i="1" s="1"/>
  <c r="DZ11" i="1"/>
  <c r="EA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DB12" i="1" s="1"/>
  <c r="DZ12" i="1" s="1"/>
  <c r="CE12" i="1"/>
  <c r="DC12" i="1" s="1"/>
  <c r="EA12" i="1" s="1"/>
  <c r="CF12" i="1"/>
  <c r="CG12" i="1"/>
  <c r="CH12" i="1"/>
  <c r="CI12" i="1"/>
  <c r="DG12" i="1" s="1"/>
  <c r="CJ12" i="1"/>
  <c r="CK12" i="1"/>
  <c r="CL12" i="1"/>
  <c r="CM12" i="1"/>
  <c r="DK12" i="1" s="1"/>
  <c r="CN12" i="1"/>
  <c r="CO12" i="1"/>
  <c r="CP12" i="1"/>
  <c r="CQ12" i="1"/>
  <c r="DO12" i="1" s="1"/>
  <c r="CR12" i="1"/>
  <c r="CS12" i="1"/>
  <c r="CT12" i="1"/>
  <c r="CU12" i="1"/>
  <c r="DS12" i="1" s="1"/>
  <c r="CV12" i="1"/>
  <c r="CW12" i="1"/>
  <c r="CX12" i="1"/>
  <c r="CY12" i="1"/>
  <c r="DW12" i="1" s="1"/>
  <c r="CZ12" i="1"/>
  <c r="DA12" i="1"/>
  <c r="DD12" i="1"/>
  <c r="DE12" i="1"/>
  <c r="DF12" i="1"/>
  <c r="DH12" i="1"/>
  <c r="DI12" i="1"/>
  <c r="DJ12" i="1"/>
  <c r="DL12" i="1"/>
  <c r="DM12" i="1"/>
  <c r="DN12" i="1"/>
  <c r="DP12" i="1"/>
  <c r="DQ12" i="1"/>
  <c r="DR12" i="1"/>
  <c r="DT12" i="1"/>
  <c r="DU12" i="1"/>
  <c r="DV12" i="1"/>
  <c r="DX12" i="1"/>
  <c r="DY12" i="1"/>
  <c r="EB12" i="1"/>
  <c r="EC12" i="1"/>
  <c r="ED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EF13" i="1" s="1"/>
  <c r="DS13" i="1"/>
  <c r="DT13" i="1"/>
  <c r="DU13" i="1"/>
  <c r="DV13" i="1"/>
  <c r="DW13" i="1"/>
  <c r="DX13" i="1"/>
  <c r="DY13" i="1"/>
  <c r="DZ13" i="1"/>
  <c r="EA13" i="1"/>
  <c r="EB13" i="1"/>
  <c r="EC13" i="1"/>
  <c r="ED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EF14" i="1" s="1"/>
  <c r="DR14" i="1"/>
  <c r="DS14" i="1"/>
  <c r="DT14" i="1"/>
  <c r="DU14" i="1"/>
  <c r="EV14" i="1" s="1"/>
  <c r="GR14" i="1" s="1"/>
  <c r="DV14" i="1"/>
  <c r="DW14" i="1"/>
  <c r="DX14" i="1"/>
  <c r="DY14" i="1"/>
  <c r="DZ14" i="1"/>
  <c r="EA14" i="1"/>
  <c r="EB14" i="1"/>
  <c r="EC14" i="1"/>
  <c r="ED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BJ15" i="1"/>
  <c r="BK15" i="1"/>
  <c r="BL15" i="1"/>
  <c r="BM15" i="1"/>
  <c r="BN15" i="1"/>
  <c r="BO15" i="1"/>
  <c r="CM15" i="1" s="1"/>
  <c r="DK15" i="1" s="1"/>
  <c r="BP15" i="1"/>
  <c r="CN15" i="1" s="1"/>
  <c r="DL15" i="1" s="1"/>
  <c r="BQ15" i="1"/>
  <c r="BR15" i="1"/>
  <c r="BS15" i="1"/>
  <c r="BT15" i="1"/>
  <c r="CR15" i="1" s="1"/>
  <c r="DP15" i="1" s="1"/>
  <c r="BU15" i="1"/>
  <c r="BV15" i="1"/>
  <c r="BW15" i="1"/>
  <c r="BX15" i="1"/>
  <c r="CV15" i="1" s="1"/>
  <c r="DT15" i="1" s="1"/>
  <c r="BY15" i="1"/>
  <c r="BZ15" i="1"/>
  <c r="CA15" i="1"/>
  <c r="CB15" i="1"/>
  <c r="CZ15" i="1" s="1"/>
  <c r="DX15" i="1" s="1"/>
  <c r="CC15" i="1"/>
  <c r="CD15" i="1"/>
  <c r="CE15" i="1"/>
  <c r="CF15" i="1"/>
  <c r="DD15" i="1" s="1"/>
  <c r="EB15" i="1" s="1"/>
  <c r="CG15" i="1"/>
  <c r="CH15" i="1"/>
  <c r="CI15" i="1"/>
  <c r="CJ15" i="1"/>
  <c r="DH15" i="1" s="1"/>
  <c r="CK15" i="1"/>
  <c r="CL15" i="1"/>
  <c r="CO15" i="1"/>
  <c r="CP15" i="1"/>
  <c r="CQ15" i="1"/>
  <c r="CS15" i="1"/>
  <c r="CT15" i="1"/>
  <c r="CU15" i="1"/>
  <c r="CW15" i="1"/>
  <c r="CX15" i="1"/>
  <c r="CY15" i="1"/>
  <c r="DA15" i="1"/>
  <c r="DB15" i="1"/>
  <c r="DC15" i="1"/>
  <c r="DE15" i="1"/>
  <c r="DF15" i="1"/>
  <c r="DG15" i="1"/>
  <c r="DI15" i="1"/>
  <c r="DJ15" i="1"/>
  <c r="DM15" i="1"/>
  <c r="DN15" i="1"/>
  <c r="DO15" i="1"/>
  <c r="DQ15" i="1"/>
  <c r="DR15" i="1"/>
  <c r="DS15" i="1"/>
  <c r="DU15" i="1"/>
  <c r="DV15" i="1"/>
  <c r="DW15" i="1"/>
  <c r="DY15" i="1"/>
  <c r="DZ15" i="1"/>
  <c r="EA15" i="1"/>
  <c r="EC15" i="1"/>
  <c r="ED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DJ16" i="1" s="1"/>
  <c r="CM16" i="1"/>
  <c r="DK16" i="1" s="1"/>
  <c r="CN16" i="1"/>
  <c r="CO16" i="1"/>
  <c r="CP16" i="1"/>
  <c r="DN16" i="1" s="1"/>
  <c r="CQ16" i="1"/>
  <c r="DO16" i="1" s="1"/>
  <c r="CR16" i="1"/>
  <c r="CS16" i="1"/>
  <c r="CT16" i="1"/>
  <c r="DR16" i="1" s="1"/>
  <c r="CU16" i="1"/>
  <c r="DS16" i="1" s="1"/>
  <c r="CV16" i="1"/>
  <c r="CW16" i="1"/>
  <c r="CX16" i="1"/>
  <c r="DV16" i="1" s="1"/>
  <c r="CY16" i="1"/>
  <c r="DW16" i="1" s="1"/>
  <c r="CZ16" i="1"/>
  <c r="DA16" i="1"/>
  <c r="DB16" i="1"/>
  <c r="DZ16" i="1" s="1"/>
  <c r="DC16" i="1"/>
  <c r="EA16" i="1" s="1"/>
  <c r="DD16" i="1"/>
  <c r="DE16" i="1"/>
  <c r="DF16" i="1"/>
  <c r="ED16" i="1" s="1"/>
  <c r="DG16" i="1"/>
  <c r="DH16" i="1"/>
  <c r="DI16" i="1"/>
  <c r="DL16" i="1"/>
  <c r="DM16" i="1"/>
  <c r="DP16" i="1"/>
  <c r="DQ16" i="1"/>
  <c r="DT16" i="1"/>
  <c r="DU16" i="1"/>
  <c r="DX16" i="1"/>
  <c r="DY16" i="1"/>
  <c r="EB16" i="1"/>
  <c r="EC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DV17" i="1" s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W17" i="1"/>
  <c r="DX17" i="1"/>
  <c r="DY17" i="1"/>
  <c r="DZ17" i="1"/>
  <c r="EA17" i="1"/>
  <c r="EB17" i="1"/>
  <c r="EC17" i="1"/>
  <c r="ED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EF19" i="1" s="1"/>
  <c r="EQ19" i="1" s="1"/>
  <c r="DR19" i="1"/>
  <c r="DS19" i="1"/>
  <c r="DT19" i="1"/>
  <c r="DU19" i="1"/>
  <c r="EV19" i="1" s="1"/>
  <c r="DV19" i="1"/>
  <c r="DW19" i="1"/>
  <c r="DX19" i="1"/>
  <c r="DY19" i="1"/>
  <c r="EG19" i="1" s="1"/>
  <c r="DZ19" i="1"/>
  <c r="EA19" i="1"/>
  <c r="EB19" i="1"/>
  <c r="EC19" i="1"/>
  <c r="ED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EE20" i="1" s="1"/>
  <c r="DI20" i="1"/>
  <c r="DJ20" i="1"/>
  <c r="DK20" i="1"/>
  <c r="DL20" i="1"/>
  <c r="EM20" i="1" s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EG8" i="1"/>
  <c r="FC8" i="1" s="1"/>
  <c r="GY8" i="1" s="1"/>
  <c r="EF17" i="1"/>
  <c r="ES17" i="1" s="1"/>
  <c r="EW17" i="1"/>
  <c r="EY8" i="1"/>
  <c r="GU8" i="1" s="1"/>
  <c r="FA8" i="1"/>
  <c r="GW8" i="1" s="1"/>
  <c r="FB8" i="1"/>
  <c r="GX8" i="1" s="1"/>
  <c r="EG13" i="1"/>
  <c r="EE9" i="1"/>
  <c r="EO9" i="1"/>
  <c r="GK9" i="1" s="1"/>
  <c r="EN7" i="1"/>
  <c r="GJ7" i="1" s="1"/>
  <c r="EZ8" i="1"/>
  <c r="GV8" i="1" s="1"/>
  <c r="EE8" i="1"/>
  <c r="EF9" i="1"/>
  <c r="ES9" i="1"/>
  <c r="GO9" i="1"/>
  <c r="EK7" i="1"/>
  <c r="GG7" i="1" s="1"/>
  <c r="EG7" i="1"/>
  <c r="EF7" i="1"/>
  <c r="ER7" i="1"/>
  <c r="GN7" i="1" s="1"/>
  <c r="EZ6" i="1"/>
  <c r="EG9" i="1"/>
  <c r="EY9" i="1"/>
  <c r="GU9" i="1"/>
  <c r="EF8" i="1"/>
  <c r="EI9" i="1"/>
  <c r="GE9" i="1"/>
  <c r="EK9" i="1"/>
  <c r="GG9" i="1"/>
  <c r="EW9" i="1"/>
  <c r="GS9" i="1"/>
  <c r="EQ9" i="1"/>
  <c r="GM9" i="1"/>
  <c r="FE9" i="1"/>
  <c r="HA9" i="1"/>
  <c r="EI20" i="1"/>
  <c r="ER19" i="1"/>
  <c r="ES8" i="1"/>
  <c r="GO8" i="1"/>
  <c r="EU7" i="1"/>
  <c r="GQ7" i="1"/>
  <c r="EK8" i="1"/>
  <c r="GG8" i="1" s="1"/>
  <c r="EJ9" i="1"/>
  <c r="GF9" i="1" s="1"/>
  <c r="EH9" i="1"/>
  <c r="GD9" i="1" s="1"/>
  <c r="FD11" i="1"/>
  <c r="GZ11" i="1" s="1"/>
  <c r="FE11" i="1"/>
  <c r="HA11" i="1" s="1"/>
  <c r="ES14" i="1"/>
  <c r="GO14" i="1" s="1"/>
  <c r="ER9" i="1"/>
  <c r="GN9" i="1" s="1"/>
  <c r="EV9" i="1"/>
  <c r="GR9" i="1"/>
  <c r="ET9" i="1"/>
  <c r="GP9" i="1" s="1"/>
  <c r="EP9" i="1"/>
  <c r="GL9" i="1"/>
  <c r="HC9" i="1"/>
  <c r="EZ9" i="1"/>
  <c r="GV9" i="1"/>
  <c r="FD9" i="1"/>
  <c r="GZ9" i="1"/>
  <c r="EX9" i="1"/>
  <c r="GT9" i="1"/>
  <c r="HD9" i="1"/>
  <c r="FB9" i="1"/>
  <c r="GX9" i="1" s="1"/>
  <c r="FA9" i="1"/>
  <c r="GW9" i="1"/>
  <c r="FC9" i="1"/>
  <c r="GY9" i="1"/>
  <c r="FB11" i="1"/>
  <c r="FB4" i="1"/>
  <c r="GX4" i="1"/>
  <c r="FC4" i="1"/>
  <c r="GY4" i="1"/>
  <c r="FE4" i="1"/>
  <c r="HA4" i="1"/>
  <c r="EM6" i="1"/>
  <c r="GI6" i="1" s="1"/>
  <c r="FE7" i="1"/>
  <c r="HA7" i="1" s="1"/>
  <c r="EU9" i="1"/>
  <c r="GQ9" i="1"/>
  <c r="EZ4" i="1"/>
  <c r="GV4" i="1"/>
  <c r="EX19" i="1" l="1"/>
  <c r="GT19" i="1" s="1"/>
  <c r="FA19" i="1"/>
  <c r="GW19" i="1" s="1"/>
  <c r="FE19" i="1"/>
  <c r="HA19" i="1" s="1"/>
  <c r="FB19" i="1"/>
  <c r="GX19" i="1" s="1"/>
  <c r="FD19" i="1"/>
  <c r="FC19" i="1"/>
  <c r="EG15" i="1"/>
  <c r="EU15" i="1"/>
  <c r="GQ15" i="1" s="1"/>
  <c r="EF15" i="1"/>
  <c r="EU13" i="1"/>
  <c r="GQ13" i="1" s="1"/>
  <c r="EQ13" i="1"/>
  <c r="GM13" i="1" s="1"/>
  <c r="EV13" i="1"/>
  <c r="ET13" i="1"/>
  <c r="GP13" i="1" s="1"/>
  <c r="EP13" i="1"/>
  <c r="GL13" i="1" s="1"/>
  <c r="EG5" i="1"/>
  <c r="FD5" i="1"/>
  <c r="FC15" i="1"/>
  <c r="EE15" i="1"/>
  <c r="EM15" i="1" s="1"/>
  <c r="GI15" i="1" s="1"/>
  <c r="EP10" i="1"/>
  <c r="GL10" i="1" s="1"/>
  <c r="ES10" i="1"/>
  <c r="GO10" i="1" s="1"/>
  <c r="EQ10" i="1"/>
  <c r="GM10" i="1" s="1"/>
  <c r="EW10" i="1"/>
  <c r="GS10" i="1" s="1"/>
  <c r="ER10" i="1"/>
  <c r="EV10" i="1"/>
  <c r="GR10" i="1" s="1"/>
  <c r="ET10" i="1"/>
  <c r="GP10" i="1" s="1"/>
  <c r="EU10" i="1"/>
  <c r="GQ10" i="1" s="1"/>
  <c r="EG12" i="1"/>
  <c r="EF12" i="1"/>
  <c r="EE12" i="1"/>
  <c r="EH12" i="1"/>
  <c r="FB12" i="1"/>
  <c r="GE20" i="1"/>
  <c r="EW14" i="1"/>
  <c r="GS14" i="1" s="1"/>
  <c r="ET14" i="1"/>
  <c r="GP14" i="1" s="1"/>
  <c r="FE13" i="1"/>
  <c r="ES12" i="1"/>
  <c r="EH6" i="1"/>
  <c r="GD6" i="1" s="1"/>
  <c r="EI6" i="1"/>
  <c r="GE6" i="1" s="1"/>
  <c r="EO6" i="1"/>
  <c r="GK6" i="1" s="1"/>
  <c r="FC13" i="1"/>
  <c r="GY13" i="1" s="1"/>
  <c r="EY13" i="1"/>
  <c r="GU13" i="1" s="1"/>
  <c r="GN19" i="1"/>
  <c r="EW13" i="1"/>
  <c r="GS13" i="1" s="1"/>
  <c r="GX12" i="1"/>
  <c r="GD12" i="1"/>
  <c r="EX6" i="1"/>
  <c r="GT6" i="1" s="1"/>
  <c r="EY6" i="1"/>
  <c r="GU6" i="1" s="1"/>
  <c r="FE6" i="1"/>
  <c r="HA6" i="1" s="1"/>
  <c r="FA6" i="1"/>
  <c r="GW6" i="1" s="1"/>
  <c r="EF4" i="1"/>
  <c r="EP7" i="1"/>
  <c r="GL7" i="1" s="1"/>
  <c r="EW7" i="1"/>
  <c r="GS7" i="1" s="1"/>
  <c r="ET7" i="1"/>
  <c r="GP7" i="1" s="1"/>
  <c r="FC6" i="1"/>
  <c r="GY6" i="1" s="1"/>
  <c r="ET17" i="1"/>
  <c r="EY19" i="1"/>
  <c r="GU19" i="1" s="1"/>
  <c r="EL15" i="1"/>
  <c r="GR13" i="1"/>
  <c r="EZ13" i="1"/>
  <c r="EJ8" i="1"/>
  <c r="GF8" i="1" s="1"/>
  <c r="EN8" i="1"/>
  <c r="GJ8" i="1" s="1"/>
  <c r="EM8" i="1"/>
  <c r="GI8" i="1" s="1"/>
  <c r="EO8" i="1"/>
  <c r="GK8" i="1" s="1"/>
  <c r="GI20" i="1"/>
  <c r="GZ19" i="1"/>
  <c r="GP17" i="1"/>
  <c r="HA13" i="1"/>
  <c r="EK12" i="1"/>
  <c r="EJ7" i="1"/>
  <c r="GF7" i="1" s="1"/>
  <c r="EO7" i="1"/>
  <c r="GK7" i="1" s="1"/>
  <c r="EL7" i="1"/>
  <c r="GH7" i="1" s="1"/>
  <c r="EI7" i="1"/>
  <c r="FD6" i="1"/>
  <c r="GZ6" i="1" s="1"/>
  <c r="GZ5" i="1"/>
  <c r="EX13" i="1"/>
  <c r="GT13" i="1" s="1"/>
  <c r="HD13" i="1" s="1"/>
  <c r="EE19" i="1"/>
  <c r="EH20" i="1"/>
  <c r="GD20" i="1" s="1"/>
  <c r="HB20" i="1" s="1"/>
  <c r="GM19" i="1"/>
  <c r="GO17" i="1"/>
  <c r="EE14" i="1"/>
  <c r="GV13" i="1"/>
  <c r="EE13" i="1"/>
  <c r="EO13" i="1" s="1"/>
  <c r="GK13" i="1" s="1"/>
  <c r="GO12" i="1"/>
  <c r="FE12" i="1"/>
  <c r="EH7" i="1"/>
  <c r="GD7" i="1" s="1"/>
  <c r="EE16" i="1"/>
  <c r="EF16" i="1"/>
  <c r="ER16" i="1" s="1"/>
  <c r="GN16" i="1" s="1"/>
  <c r="GY15" i="1"/>
  <c r="EZ11" i="1"/>
  <c r="GV11" i="1" s="1"/>
  <c r="FA11" i="1"/>
  <c r="GW11" i="1" s="1"/>
  <c r="EF11" i="1"/>
  <c r="EP11" i="1" s="1"/>
  <c r="GL11" i="1" s="1"/>
  <c r="EY11" i="1"/>
  <c r="GU11" i="1" s="1"/>
  <c r="EU17" i="1"/>
  <c r="GQ17" i="1" s="1"/>
  <c r="EQ17" i="1"/>
  <c r="GM17" i="1" s="1"/>
  <c r="EK20" i="1"/>
  <c r="GG20" i="1" s="1"/>
  <c r="EN20" i="1"/>
  <c r="GJ20" i="1" s="1"/>
  <c r="GR19" i="1"/>
  <c r="EP19" i="1"/>
  <c r="GL19" i="1" s="1"/>
  <c r="ES19" i="1"/>
  <c r="GO19" i="1" s="1"/>
  <c r="EW19" i="1"/>
  <c r="GS19" i="1" s="1"/>
  <c r="EG18" i="1"/>
  <c r="EZ18" i="1" s="1"/>
  <c r="GV18" i="1" s="1"/>
  <c r="EG17" i="1"/>
  <c r="EX17" i="1" s="1"/>
  <c r="GT17" i="1" s="1"/>
  <c r="EN14" i="1"/>
  <c r="GJ14" i="1" s="1"/>
  <c r="FA13" i="1"/>
  <c r="GW13" i="1" s="1"/>
  <c r="EM7" i="1"/>
  <c r="GI7" i="1" s="1"/>
  <c r="GV6" i="1"/>
  <c r="EZ5" i="1"/>
  <c r="GV5" i="1" s="1"/>
  <c r="ER17" i="1"/>
  <c r="GN17" i="1" s="1"/>
  <c r="EH8" i="1"/>
  <c r="GD8" i="1" s="1"/>
  <c r="EL20" i="1"/>
  <c r="GH20" i="1" s="1"/>
  <c r="EF20" i="1"/>
  <c r="ES20" i="1" s="1"/>
  <c r="GO20" i="1" s="1"/>
  <c r="GY19" i="1"/>
  <c r="EF18" i="1"/>
  <c r="ES18" i="1" s="1"/>
  <c r="GO18" i="1" s="1"/>
  <c r="GS17" i="1"/>
  <c r="FE17" i="1"/>
  <c r="HA17" i="1" s="1"/>
  <c r="EU14" i="1"/>
  <c r="GQ14" i="1" s="1"/>
  <c r="ER13" i="1"/>
  <c r="GN13" i="1" s="1"/>
  <c r="HA12" i="1"/>
  <c r="GG12" i="1"/>
  <c r="EK6" i="1"/>
  <c r="GG6" i="1" s="1"/>
  <c r="EL6" i="1"/>
  <c r="GH6" i="1" s="1"/>
  <c r="ER14" i="1"/>
  <c r="GN14" i="1" s="1"/>
  <c r="EI8" i="1"/>
  <c r="GE8" i="1" s="1"/>
  <c r="EZ19" i="1"/>
  <c r="GV19" i="1" s="1"/>
  <c r="EJ20" i="1"/>
  <c r="GF20" i="1" s="1"/>
  <c r="ET8" i="1"/>
  <c r="GP8" i="1" s="1"/>
  <c r="ER8" i="1"/>
  <c r="GN8" i="1" s="1"/>
  <c r="EU8" i="1"/>
  <c r="GQ8" i="1" s="1"/>
  <c r="EW8" i="1"/>
  <c r="GS8" i="1" s="1"/>
  <c r="EV8" i="1"/>
  <c r="GR8" i="1" s="1"/>
  <c r="EP8" i="1"/>
  <c r="GL8" i="1" s="1"/>
  <c r="FD7" i="1"/>
  <c r="GZ7" i="1" s="1"/>
  <c r="EZ7" i="1"/>
  <c r="GV7" i="1" s="1"/>
  <c r="FA7" i="1"/>
  <c r="GW7" i="1" s="1"/>
  <c r="ES13" i="1"/>
  <c r="GO13" i="1" s="1"/>
  <c r="EP14" i="1"/>
  <c r="GL14" i="1" s="1"/>
  <c r="EO20" i="1"/>
  <c r="GK20" i="1" s="1"/>
  <c r="EL16" i="1"/>
  <c r="GH16" i="1" s="1"/>
  <c r="GY11" i="1"/>
  <c r="FC11" i="1"/>
  <c r="EU11" i="1"/>
  <c r="GQ11" i="1" s="1"/>
  <c r="GN10" i="1"/>
  <c r="EE10" i="1"/>
  <c r="EN10" i="1" s="1"/>
  <c r="GJ10" i="1" s="1"/>
  <c r="EG10" i="1"/>
  <c r="FB10" i="1" s="1"/>
  <c r="GX10" i="1" s="1"/>
  <c r="EY5" i="1"/>
  <c r="GU5" i="1" s="1"/>
  <c r="FB13" i="1"/>
  <c r="GX13" i="1" s="1"/>
  <c r="FD13" i="1"/>
  <c r="GZ13" i="1" s="1"/>
  <c r="EL8" i="1"/>
  <c r="GH8" i="1" s="1"/>
  <c r="FB7" i="1"/>
  <c r="ES7" i="1"/>
  <c r="GO7" i="1" s="1"/>
  <c r="EQ8" i="1"/>
  <c r="GM8" i="1" s="1"/>
  <c r="EU19" i="1"/>
  <c r="GQ19" i="1" s="1"/>
  <c r="EV17" i="1"/>
  <c r="GR17" i="1" s="1"/>
  <c r="EJ6" i="1"/>
  <c r="GF6" i="1" s="1"/>
  <c r="EV7" i="1"/>
  <c r="GR7" i="1" s="1"/>
  <c r="EQ14" i="1"/>
  <c r="GM14" i="1" s="1"/>
  <c r="EN6" i="1"/>
  <c r="GJ6" i="1" s="1"/>
  <c r="EM9" i="1"/>
  <c r="GI9" i="1" s="1"/>
  <c r="EN9" i="1"/>
  <c r="GJ9" i="1" s="1"/>
  <c r="EL9" i="1"/>
  <c r="GH9" i="1" s="1"/>
  <c r="HB9" i="1" s="1"/>
  <c r="FB6" i="1"/>
  <c r="GX6" i="1" s="1"/>
  <c r="EF5" i="1"/>
  <c r="EX11" i="1"/>
  <c r="GT11" i="1" s="1"/>
  <c r="EG14" i="1"/>
  <c r="EG16" i="1"/>
  <c r="EZ16" i="1" s="1"/>
  <c r="GV16" i="1" s="1"/>
  <c r="ET19" i="1"/>
  <c r="GP19" i="1" s="1"/>
  <c r="EP17" i="1"/>
  <c r="GL17" i="1" s="1"/>
  <c r="HC17" i="1" s="1"/>
  <c r="EE17" i="1"/>
  <c r="FC16" i="1"/>
  <c r="GY16" i="1" s="1"/>
  <c r="EM16" i="1"/>
  <c r="GI16" i="1" s="1"/>
  <c r="FE16" i="1"/>
  <c r="HA16" i="1" s="1"/>
  <c r="ES16" i="1"/>
  <c r="GO16" i="1" s="1"/>
  <c r="EK16" i="1"/>
  <c r="GG16" i="1" s="1"/>
  <c r="GX15" i="1"/>
  <c r="GH15" i="1"/>
  <c r="FB15" i="1"/>
  <c r="GX11" i="1"/>
  <c r="EW11" i="1"/>
  <c r="GS11" i="1" s="1"/>
  <c r="EE4" i="1"/>
  <c r="EE25" i="1"/>
  <c r="EH25" i="1"/>
  <c r="GD25" i="1" s="1"/>
  <c r="EI25" i="1"/>
  <c r="GE25" i="1" s="1"/>
  <c r="EU25" i="1"/>
  <c r="GQ25" i="1" s="1"/>
  <c r="EQ25" i="1"/>
  <c r="GM25" i="1" s="1"/>
  <c r="ET25" i="1"/>
  <c r="GP25" i="1" s="1"/>
  <c r="EP25" i="1"/>
  <c r="GL25" i="1" s="1"/>
  <c r="EE5" i="1"/>
  <c r="EM23" i="1"/>
  <c r="GI23" i="1" s="1"/>
  <c r="EI23" i="1"/>
  <c r="GE23" i="1" s="1"/>
  <c r="EL23" i="1"/>
  <c r="GH23" i="1" s="1"/>
  <c r="EM24" i="1"/>
  <c r="GI24" i="1" s="1"/>
  <c r="EL24" i="1"/>
  <c r="GH24" i="1" s="1"/>
  <c r="EI24" i="1"/>
  <c r="GE24" i="1" s="1"/>
  <c r="HB24" i="1" s="1"/>
  <c r="EL27" i="1"/>
  <c r="GH27" i="1" s="1"/>
  <c r="EO27" i="1"/>
  <c r="GK27" i="1" s="1"/>
  <c r="EK27" i="1"/>
  <c r="GG27" i="1" s="1"/>
  <c r="EO24" i="1"/>
  <c r="GK24" i="1" s="1"/>
  <c r="EF4" i="6"/>
  <c r="EP4" i="6" s="1"/>
  <c r="ET4" i="6" s="1"/>
  <c r="DZ20" i="6"/>
  <c r="EP11" i="6"/>
  <c r="ET11" i="6" s="1"/>
  <c r="EH9" i="6"/>
  <c r="EH7" i="6"/>
  <c r="EH5" i="6"/>
  <c r="DZ19" i="8"/>
  <c r="EH16" i="8"/>
  <c r="EX10" i="1"/>
  <c r="GT10" i="1" s="1"/>
  <c r="FD8" i="1"/>
  <c r="GZ8" i="1" s="1"/>
  <c r="EX8" i="1"/>
  <c r="GT8" i="1" s="1"/>
  <c r="HD8" i="1" s="1"/>
  <c r="FE8" i="1"/>
  <c r="HA8" i="1" s="1"/>
  <c r="EG20" i="1"/>
  <c r="EY20" i="1" s="1"/>
  <c r="GU20" i="1" s="1"/>
  <c r="EE18" i="1"/>
  <c r="EO18" i="1" s="1"/>
  <c r="GK18" i="1" s="1"/>
  <c r="EX7" i="1"/>
  <c r="GT7" i="1" s="1"/>
  <c r="HD7" i="1" s="1"/>
  <c r="EH27" i="1"/>
  <c r="GD27" i="1" s="1"/>
  <c r="EI27" i="1"/>
  <c r="GE27" i="1" s="1"/>
  <c r="EP27" i="1"/>
  <c r="GL27" i="1" s="1"/>
  <c r="EF27" i="1"/>
  <c r="EQ24" i="1"/>
  <c r="GM24" i="1" s="1"/>
  <c r="ER25" i="1"/>
  <c r="GN25" i="1" s="1"/>
  <c r="EU24" i="1"/>
  <c r="GQ24" i="1" s="1"/>
  <c r="EV25" i="1"/>
  <c r="GR25" i="1" s="1"/>
  <c r="EF23" i="1"/>
  <c r="EJ27" i="1"/>
  <c r="GF27" i="1" s="1"/>
  <c r="EI24" i="6"/>
  <c r="EQ24" i="6" s="1"/>
  <c r="EU24" i="6" s="1"/>
  <c r="DZ24" i="6"/>
  <c r="EI23" i="6"/>
  <c r="EC22" i="6"/>
  <c r="EP15" i="6"/>
  <c r="ET15" i="6" s="1"/>
  <c r="EJ14" i="6"/>
  <c r="EK13" i="6"/>
  <c r="ED13" i="6"/>
  <c r="EQ12" i="6"/>
  <c r="EU12" i="6" s="1"/>
  <c r="EQ19" i="8"/>
  <c r="EU19" i="8" s="1"/>
  <c r="EE11" i="1"/>
  <c r="EM11" i="1" s="1"/>
  <c r="GI11" i="1" s="1"/>
  <c r="FA4" i="1"/>
  <c r="GW4" i="1" s="1"/>
  <c r="EJ13" i="1"/>
  <c r="GF13" i="1" s="1"/>
  <c r="GE7" i="1"/>
  <c r="EF6" i="1"/>
  <c r="EJ4" i="1"/>
  <c r="GF4" i="1" s="1"/>
  <c r="EP4" i="1"/>
  <c r="GL4" i="1" s="1"/>
  <c r="HC4" i="1" s="1"/>
  <c r="EO26" i="1"/>
  <c r="GK26" i="1" s="1"/>
  <c r="EK26" i="1"/>
  <c r="GG26" i="1" s="1"/>
  <c r="EN26" i="1"/>
  <c r="GJ26" i="1" s="1"/>
  <c r="EJ26" i="1"/>
  <c r="GF26" i="1" s="1"/>
  <c r="HB26" i="1" s="1"/>
  <c r="EJ23" i="1"/>
  <c r="GF23" i="1" s="1"/>
  <c r="EJ24" i="1"/>
  <c r="GF24" i="1" s="1"/>
  <c r="EK25" i="1"/>
  <c r="GG25" i="1" s="1"/>
  <c r="EL26" i="1"/>
  <c r="GH26" i="1" s="1"/>
  <c r="EM27" i="1"/>
  <c r="GI27" i="1" s="1"/>
  <c r="EN23" i="1"/>
  <c r="GJ23" i="1" s="1"/>
  <c r="EN24" i="1"/>
  <c r="GJ24" i="1" s="1"/>
  <c r="EO25" i="1"/>
  <c r="GK25" i="1" s="1"/>
  <c r="ER23" i="1"/>
  <c r="GN23" i="1" s="1"/>
  <c r="ES25" i="1"/>
  <c r="GO25" i="1" s="1"/>
  <c r="EU27" i="1"/>
  <c r="GQ27" i="1" s="1"/>
  <c r="EV23" i="1"/>
  <c r="GR23" i="1" s="1"/>
  <c r="EW25" i="1"/>
  <c r="GS25" i="1" s="1"/>
  <c r="ET24" i="1"/>
  <c r="GP24" i="1" s="1"/>
  <c r="EP24" i="1"/>
  <c r="GL24" i="1" s="1"/>
  <c r="EK23" i="1"/>
  <c r="GG23" i="1" s="1"/>
  <c r="EN27" i="1"/>
  <c r="GJ27" i="1" s="1"/>
  <c r="EW24" i="1"/>
  <c r="GS24" i="1" s="1"/>
  <c r="EH4" i="6"/>
  <c r="EP19" i="6"/>
  <c r="ET19" i="6" s="1"/>
  <c r="EJ18" i="6"/>
  <c r="ED17" i="6"/>
  <c r="EQ16" i="6"/>
  <c r="EU16" i="6" s="1"/>
  <c r="EI11" i="6"/>
  <c r="EC10" i="6"/>
  <c r="EP10" i="6" s="1"/>
  <c r="ET10" i="6" s="1"/>
  <c r="EB8" i="6"/>
  <c r="EB6" i="6"/>
  <c r="EJ4" i="8"/>
  <c r="EB17" i="8"/>
  <c r="EP17" i="8" s="1"/>
  <c r="ET17" i="8" s="1"/>
  <c r="CT10" i="8"/>
  <c r="CX10" i="8"/>
  <c r="CW10" i="8"/>
  <c r="EC10" i="8" s="1"/>
  <c r="DA10" i="8"/>
  <c r="EG10" i="8" s="1"/>
  <c r="CV10" i="8"/>
  <c r="EB10" i="8" s="1"/>
  <c r="CZ10" i="8"/>
  <c r="EF10" i="8" s="1"/>
  <c r="DB29" i="5"/>
  <c r="DF29" i="5"/>
  <c r="DE29" i="5"/>
  <c r="EK29" i="5" s="1"/>
  <c r="DI29" i="5"/>
  <c r="EO29" i="5" s="1"/>
  <c r="DD29" i="5"/>
  <c r="EJ29" i="5" s="1"/>
  <c r="DH29" i="5"/>
  <c r="EN29" i="5" s="1"/>
  <c r="DD23" i="5"/>
  <c r="DH23" i="5"/>
  <c r="DB23" i="5"/>
  <c r="EH23" i="5" s="1"/>
  <c r="DF23" i="5"/>
  <c r="EL23" i="5" s="1"/>
  <c r="DC23" i="5"/>
  <c r="EI23" i="5" s="1"/>
  <c r="DE23" i="5"/>
  <c r="DG23" i="5"/>
  <c r="EM23" i="5" s="1"/>
  <c r="DI23" i="5"/>
  <c r="DF18" i="12"/>
  <c r="EL18" i="12" s="1"/>
  <c r="DE18" i="12"/>
  <c r="EK18" i="12" s="1"/>
  <c r="DI18" i="12"/>
  <c r="EO18" i="12" s="1"/>
  <c r="DA12" i="12"/>
  <c r="EG12" i="12" s="1"/>
  <c r="CY12" i="12"/>
  <c r="EE12" i="12" s="1"/>
  <c r="CZ12" i="12"/>
  <c r="EF12" i="12" s="1"/>
  <c r="CW12" i="12"/>
  <c r="EC12" i="12" s="1"/>
  <c r="CU12" i="12"/>
  <c r="EA12" i="12" s="1"/>
  <c r="CV12" i="12"/>
  <c r="EB12" i="12" s="1"/>
  <c r="CT12" i="12"/>
  <c r="DZ12" i="12" s="1"/>
  <c r="CX12" i="12"/>
  <c r="ED12" i="12" s="1"/>
  <c r="DF8" i="12"/>
  <c r="EL8" i="12" s="1"/>
  <c r="DG8" i="12"/>
  <c r="EM8" i="12" s="1"/>
  <c r="DB8" i="12"/>
  <c r="EH8" i="12" s="1"/>
  <c r="DH8" i="12"/>
  <c r="EN8" i="12" s="1"/>
  <c r="DD8" i="12"/>
  <c r="EJ8" i="12" s="1"/>
  <c r="DI8" i="12"/>
  <c r="EO8" i="12" s="1"/>
  <c r="DE8" i="12"/>
  <c r="EK8" i="12" s="1"/>
  <c r="DC8" i="12"/>
  <c r="EI8" i="12" s="1"/>
  <c r="EH23" i="1"/>
  <c r="GD23" i="1" s="1"/>
  <c r="HB23" i="1" s="1"/>
  <c r="DA24" i="6"/>
  <c r="EG24" i="6" s="1"/>
  <c r="CW24" i="6"/>
  <c r="EC24" i="6" s="1"/>
  <c r="DH21" i="6"/>
  <c r="EN21" i="6" s="1"/>
  <c r="DC21" i="6"/>
  <c r="EI21" i="6" s="1"/>
  <c r="DA20" i="6"/>
  <c r="EG20" i="6" s="1"/>
  <c r="CW20" i="6"/>
  <c r="EC20" i="6" s="1"/>
  <c r="DH17" i="6"/>
  <c r="EN17" i="6" s="1"/>
  <c r="DC17" i="6"/>
  <c r="EI17" i="6" s="1"/>
  <c r="EQ17" i="6" s="1"/>
  <c r="EU17" i="6" s="1"/>
  <c r="DA16" i="6"/>
  <c r="EG16" i="6" s="1"/>
  <c r="CW16" i="6"/>
  <c r="EC16" i="6" s="1"/>
  <c r="DH13" i="6"/>
  <c r="EN13" i="6" s="1"/>
  <c r="DC13" i="6"/>
  <c r="EI13" i="6" s="1"/>
  <c r="DA12" i="6"/>
  <c r="EG12" i="6" s="1"/>
  <c r="CW12" i="6"/>
  <c r="EC12" i="6" s="1"/>
  <c r="DH9" i="6"/>
  <c r="EN9" i="6" s="1"/>
  <c r="DD9" i="6"/>
  <c r="EJ9" i="6" s="1"/>
  <c r="DH8" i="6"/>
  <c r="EN8" i="6" s="1"/>
  <c r="DD8" i="6"/>
  <c r="EJ8" i="6" s="1"/>
  <c r="DH7" i="6"/>
  <c r="EN7" i="6" s="1"/>
  <c r="DD7" i="6"/>
  <c r="EJ7" i="6" s="1"/>
  <c r="DH6" i="6"/>
  <c r="EN6" i="6" s="1"/>
  <c r="DD6" i="6"/>
  <c r="EJ6" i="6" s="1"/>
  <c r="DH5" i="6"/>
  <c r="EN5" i="6" s="1"/>
  <c r="DD5" i="6"/>
  <c r="EJ5" i="6" s="1"/>
  <c r="CZ4" i="8"/>
  <c r="EF4" i="8" s="1"/>
  <c r="CV4" i="8"/>
  <c r="EB4" i="8" s="1"/>
  <c r="CZ19" i="8"/>
  <c r="EF19" i="8" s="1"/>
  <c r="CV19" i="8"/>
  <c r="EB19" i="8" s="1"/>
  <c r="DH16" i="8"/>
  <c r="EN16" i="8" s="1"/>
  <c r="DD16" i="8"/>
  <c r="EJ16" i="8" s="1"/>
  <c r="EL15" i="8"/>
  <c r="EG14" i="8"/>
  <c r="DB13" i="8"/>
  <c r="DF13" i="8"/>
  <c r="DE13" i="8"/>
  <c r="EK13" i="8" s="1"/>
  <c r="DI13" i="8"/>
  <c r="EO13" i="8" s="1"/>
  <c r="DD13" i="8"/>
  <c r="EJ13" i="8" s="1"/>
  <c r="DH13" i="8"/>
  <c r="EN13" i="8" s="1"/>
  <c r="ED13" i="8"/>
  <c r="EA12" i="8"/>
  <c r="EO11" i="8"/>
  <c r="CT11" i="8"/>
  <c r="CX11" i="8"/>
  <c r="CW11" i="8"/>
  <c r="EC11" i="8" s="1"/>
  <c r="DA11" i="8"/>
  <c r="EG11" i="8" s="1"/>
  <c r="CV11" i="8"/>
  <c r="EB11" i="8" s="1"/>
  <c r="CZ11" i="8"/>
  <c r="EF11" i="8" s="1"/>
  <c r="EE10" i="8"/>
  <c r="DZ10" i="8"/>
  <c r="EK9" i="8"/>
  <c r="EG8" i="8"/>
  <c r="EN7" i="8"/>
  <c r="EJ7" i="8"/>
  <c r="EH7" i="8"/>
  <c r="CT7" i="8"/>
  <c r="CX7" i="8"/>
  <c r="CW7" i="8"/>
  <c r="EC7" i="8" s="1"/>
  <c r="DA7" i="8"/>
  <c r="EG7" i="8" s="1"/>
  <c r="CV7" i="8"/>
  <c r="EB7" i="8" s="1"/>
  <c r="CZ7" i="8"/>
  <c r="EF7" i="8" s="1"/>
  <c r="EA4" i="5"/>
  <c r="EO4" i="5"/>
  <c r="DB30" i="5"/>
  <c r="DF30" i="5"/>
  <c r="DE30" i="5"/>
  <c r="EK30" i="5" s="1"/>
  <c r="DI30" i="5"/>
  <c r="EO30" i="5" s="1"/>
  <c r="DD30" i="5"/>
  <c r="EJ30" i="5" s="1"/>
  <c r="DH30" i="5"/>
  <c r="EN30" i="5" s="1"/>
  <c r="EM29" i="5"/>
  <c r="EH29" i="5"/>
  <c r="EC29" i="5"/>
  <c r="EI27" i="5"/>
  <c r="DD24" i="5"/>
  <c r="DH24" i="5"/>
  <c r="DB24" i="5"/>
  <c r="EH24" i="5" s="1"/>
  <c r="DF24" i="5"/>
  <c r="EL24" i="5" s="1"/>
  <c r="DC24" i="5"/>
  <c r="EI24" i="5" s="1"/>
  <c r="DE24" i="5"/>
  <c r="DG24" i="5"/>
  <c r="EM24" i="5" s="1"/>
  <c r="DI24" i="5"/>
  <c r="EJ20" i="5"/>
  <c r="CT14" i="5"/>
  <c r="DZ14" i="5" s="1"/>
  <c r="CX14" i="5"/>
  <c r="CW14" i="5"/>
  <c r="EC14" i="5" s="1"/>
  <c r="DA14" i="5"/>
  <c r="EG14" i="5" s="1"/>
  <c r="CV14" i="5"/>
  <c r="EB14" i="5" s="1"/>
  <c r="CZ14" i="5"/>
  <c r="EF14" i="5" s="1"/>
  <c r="CU14" i="5"/>
  <c r="EF26" i="1"/>
  <c r="ES26" i="1" s="1"/>
  <c r="GO26" i="1" s="1"/>
  <c r="DH4" i="6"/>
  <c r="EN4" i="6" s="1"/>
  <c r="DD4" i="6"/>
  <c r="EJ4" i="6" s="1"/>
  <c r="CX24" i="6"/>
  <c r="ED24" i="6" s="1"/>
  <c r="DH22" i="6"/>
  <c r="EN22" i="6" s="1"/>
  <c r="DC22" i="6"/>
  <c r="EI22" i="6" s="1"/>
  <c r="DI21" i="6"/>
  <c r="EO21" i="6" s="1"/>
  <c r="DD21" i="6"/>
  <c r="EJ21" i="6" s="1"/>
  <c r="DA21" i="6"/>
  <c r="EG21" i="6" s="1"/>
  <c r="CW21" i="6"/>
  <c r="EC21" i="6" s="1"/>
  <c r="EP21" i="6" s="1"/>
  <c r="ET21" i="6" s="1"/>
  <c r="CX20" i="6"/>
  <c r="ED20" i="6" s="1"/>
  <c r="DH18" i="6"/>
  <c r="EN18" i="6" s="1"/>
  <c r="DC18" i="6"/>
  <c r="EI18" i="6" s="1"/>
  <c r="DI17" i="6"/>
  <c r="EO17" i="6" s="1"/>
  <c r="DD17" i="6"/>
  <c r="EJ17" i="6" s="1"/>
  <c r="DA17" i="6"/>
  <c r="EG17" i="6" s="1"/>
  <c r="CW17" i="6"/>
  <c r="EC17" i="6" s="1"/>
  <c r="EP17" i="6" s="1"/>
  <c r="ET17" i="6" s="1"/>
  <c r="CX16" i="6"/>
  <c r="ED16" i="6" s="1"/>
  <c r="DH14" i="6"/>
  <c r="EN14" i="6" s="1"/>
  <c r="DC14" i="6"/>
  <c r="EI14" i="6" s="1"/>
  <c r="EQ14" i="6" s="1"/>
  <c r="EU14" i="6" s="1"/>
  <c r="DI13" i="6"/>
  <c r="EO13" i="6" s="1"/>
  <c r="DD13" i="6"/>
  <c r="EJ13" i="6" s="1"/>
  <c r="DA13" i="6"/>
  <c r="EG13" i="6" s="1"/>
  <c r="CW13" i="6"/>
  <c r="EC13" i="6" s="1"/>
  <c r="EP13" i="6" s="1"/>
  <c r="ET13" i="6" s="1"/>
  <c r="CX12" i="6"/>
  <c r="ED12" i="6" s="1"/>
  <c r="DH10" i="6"/>
  <c r="EN10" i="6" s="1"/>
  <c r="DC10" i="6"/>
  <c r="EI10" i="6" s="1"/>
  <c r="DI9" i="6"/>
  <c r="EO9" i="6" s="1"/>
  <c r="DE9" i="6"/>
  <c r="EK9" i="6" s="1"/>
  <c r="DI8" i="6"/>
  <c r="EO8" i="6" s="1"/>
  <c r="DE8" i="6"/>
  <c r="EK8" i="6" s="1"/>
  <c r="DI7" i="6"/>
  <c r="EO7" i="6" s="1"/>
  <c r="DE7" i="6"/>
  <c r="EK7" i="6" s="1"/>
  <c r="DI6" i="6"/>
  <c r="EO6" i="6" s="1"/>
  <c r="DE6" i="6"/>
  <c r="EK6" i="6" s="1"/>
  <c r="DI5" i="6"/>
  <c r="EO5" i="6" s="1"/>
  <c r="DE5" i="6"/>
  <c r="EK5" i="6" s="1"/>
  <c r="DA4" i="8"/>
  <c r="EG4" i="8" s="1"/>
  <c r="CW4" i="8"/>
  <c r="EC4" i="8" s="1"/>
  <c r="DA19" i="8"/>
  <c r="EG19" i="8" s="1"/>
  <c r="CW19" i="8"/>
  <c r="EC19" i="8" s="1"/>
  <c r="DH17" i="8"/>
  <c r="EN17" i="8" s="1"/>
  <c r="DD17" i="8"/>
  <c r="EJ17" i="8" s="1"/>
  <c r="DI16" i="8"/>
  <c r="EO16" i="8" s="1"/>
  <c r="DE16" i="8"/>
  <c r="EK16" i="8" s="1"/>
  <c r="EK15" i="8"/>
  <c r="EF15" i="8"/>
  <c r="EP15" i="8" s="1"/>
  <c r="ET15" i="8" s="1"/>
  <c r="EM13" i="8"/>
  <c r="EH13" i="8"/>
  <c r="EC13" i="8"/>
  <c r="EN12" i="8"/>
  <c r="EJ12" i="8"/>
  <c r="EH12" i="8"/>
  <c r="CT12" i="8"/>
  <c r="CX12" i="8"/>
  <c r="ED12" i="8" s="1"/>
  <c r="CW12" i="8"/>
  <c r="EC12" i="8" s="1"/>
  <c r="DA12" i="8"/>
  <c r="EG12" i="8" s="1"/>
  <c r="CV12" i="8"/>
  <c r="EB12" i="8" s="1"/>
  <c r="CZ12" i="8"/>
  <c r="EF12" i="8" s="1"/>
  <c r="EE11" i="8"/>
  <c r="DZ11" i="8"/>
  <c r="EK10" i="8"/>
  <c r="EQ10" i="8" s="1"/>
  <c r="EU10" i="8" s="1"/>
  <c r="ED10" i="8"/>
  <c r="CU10" i="8"/>
  <c r="EE7" i="8"/>
  <c r="DZ7" i="8"/>
  <c r="EK6" i="8"/>
  <c r="EQ6" i="8" s="1"/>
  <c r="EU6" i="8" s="1"/>
  <c r="EG5" i="8"/>
  <c r="EP5" i="8" s="1"/>
  <c r="ET5" i="8" s="1"/>
  <c r="CT4" i="5"/>
  <c r="CX4" i="5"/>
  <c r="ED4" i="5" s="1"/>
  <c r="CW4" i="5"/>
  <c r="EC4" i="5" s="1"/>
  <c r="DA4" i="5"/>
  <c r="EG4" i="5" s="1"/>
  <c r="CV4" i="5"/>
  <c r="EB4" i="5" s="1"/>
  <c r="CZ4" i="5"/>
  <c r="EF4" i="5" s="1"/>
  <c r="EM30" i="5"/>
  <c r="EH30" i="5"/>
  <c r="EC30" i="5"/>
  <c r="EP30" i="5" s="1"/>
  <c r="ET30" i="5" s="1"/>
  <c r="EL29" i="5"/>
  <c r="DC29" i="5"/>
  <c r="EI28" i="5"/>
  <c r="EG28" i="5"/>
  <c r="EP28" i="5" s="1"/>
  <c r="ET28" i="5" s="1"/>
  <c r="DB27" i="5"/>
  <c r="DF27" i="5"/>
  <c r="EL27" i="5" s="1"/>
  <c r="DE27" i="5"/>
  <c r="EK27" i="5" s="1"/>
  <c r="DI27" i="5"/>
  <c r="EO27" i="5" s="1"/>
  <c r="DD27" i="5"/>
  <c r="EJ27" i="5" s="1"/>
  <c r="DH27" i="5"/>
  <c r="EN27" i="5" s="1"/>
  <c r="DD25" i="5"/>
  <c r="EJ25" i="5" s="1"/>
  <c r="DH25" i="5"/>
  <c r="EN25" i="5" s="1"/>
  <c r="DB25" i="5"/>
  <c r="EH25" i="5" s="1"/>
  <c r="DF25" i="5"/>
  <c r="EL25" i="5" s="1"/>
  <c r="DC25" i="5"/>
  <c r="EI25" i="5" s="1"/>
  <c r="DE25" i="5"/>
  <c r="DG25" i="5"/>
  <c r="EM25" i="5" s="1"/>
  <c r="DI25" i="5"/>
  <c r="EN23" i="5"/>
  <c r="EJ23" i="5"/>
  <c r="CT18" i="5"/>
  <c r="DZ18" i="5" s="1"/>
  <c r="CX18" i="5"/>
  <c r="CW18" i="5"/>
  <c r="EC18" i="5" s="1"/>
  <c r="DA18" i="5"/>
  <c r="EG18" i="5" s="1"/>
  <c r="CV18" i="5"/>
  <c r="EB18" i="5" s="1"/>
  <c r="CZ18" i="5"/>
  <c r="EF18" i="5" s="1"/>
  <c r="CU18" i="5"/>
  <c r="CY14" i="5"/>
  <c r="DI4" i="6"/>
  <c r="EO4" i="6" s="1"/>
  <c r="CU24" i="6"/>
  <c r="EA24" i="6" s="1"/>
  <c r="CY24" i="6"/>
  <c r="EE24" i="6" s="1"/>
  <c r="DH23" i="6"/>
  <c r="EN23" i="6" s="1"/>
  <c r="EQ23" i="6" s="1"/>
  <c r="EU23" i="6" s="1"/>
  <c r="DI22" i="6"/>
  <c r="EO22" i="6" s="1"/>
  <c r="DA22" i="6"/>
  <c r="EG22" i="6" s="1"/>
  <c r="EP22" i="6" s="1"/>
  <c r="ET22" i="6" s="1"/>
  <c r="DF21" i="6"/>
  <c r="EL21" i="6" s="1"/>
  <c r="CU20" i="6"/>
  <c r="EA20" i="6" s="1"/>
  <c r="CY20" i="6"/>
  <c r="EE20" i="6" s="1"/>
  <c r="DH19" i="6"/>
  <c r="EN19" i="6" s="1"/>
  <c r="EQ19" i="6" s="1"/>
  <c r="EU19" i="6" s="1"/>
  <c r="DI18" i="6"/>
  <c r="EO18" i="6" s="1"/>
  <c r="DA18" i="6"/>
  <c r="EG18" i="6" s="1"/>
  <c r="EP18" i="6" s="1"/>
  <c r="ET18" i="6" s="1"/>
  <c r="DF17" i="6"/>
  <c r="EL17" i="6" s="1"/>
  <c r="CU16" i="6"/>
  <c r="EA16" i="6" s="1"/>
  <c r="CY16" i="6"/>
  <c r="EE16" i="6" s="1"/>
  <c r="DH15" i="6"/>
  <c r="EN15" i="6" s="1"/>
  <c r="EQ15" i="6" s="1"/>
  <c r="EU15" i="6" s="1"/>
  <c r="DI14" i="6"/>
  <c r="EO14" i="6" s="1"/>
  <c r="DA14" i="6"/>
  <c r="EG14" i="6" s="1"/>
  <c r="EP14" i="6" s="1"/>
  <c r="ET14" i="6" s="1"/>
  <c r="DF13" i="6"/>
  <c r="EL13" i="6" s="1"/>
  <c r="CU12" i="6"/>
  <c r="EA12" i="6" s="1"/>
  <c r="EP12" i="6" s="1"/>
  <c r="ET12" i="6" s="1"/>
  <c r="CY12" i="6"/>
  <c r="EE12" i="6" s="1"/>
  <c r="DH11" i="6"/>
  <c r="EN11" i="6" s="1"/>
  <c r="ER11" i="6" s="1"/>
  <c r="DI10" i="6"/>
  <c r="EO10" i="6" s="1"/>
  <c r="DA10" i="6"/>
  <c r="EG10" i="6" s="1"/>
  <c r="DF9" i="6"/>
  <c r="EL9" i="6" s="1"/>
  <c r="CZ9" i="6"/>
  <c r="EF9" i="6" s="1"/>
  <c r="EP9" i="6" s="1"/>
  <c r="ET9" i="6" s="1"/>
  <c r="DF8" i="6"/>
  <c r="EL8" i="6" s="1"/>
  <c r="CZ8" i="6"/>
  <c r="EF8" i="6" s="1"/>
  <c r="DF7" i="6"/>
  <c r="EL7" i="6" s="1"/>
  <c r="CZ7" i="6"/>
  <c r="EF7" i="6" s="1"/>
  <c r="EP7" i="6" s="1"/>
  <c r="ET7" i="6" s="1"/>
  <c r="DF6" i="6"/>
  <c r="EL6" i="6" s="1"/>
  <c r="CZ6" i="6"/>
  <c r="EF6" i="6" s="1"/>
  <c r="DF5" i="6"/>
  <c r="EL5" i="6" s="1"/>
  <c r="CZ5" i="6"/>
  <c r="EF5" i="6" s="1"/>
  <c r="EP5" i="6" s="1"/>
  <c r="ET5" i="6" s="1"/>
  <c r="CX4" i="8"/>
  <c r="ED4" i="8" s="1"/>
  <c r="DH4" i="8"/>
  <c r="EN4" i="8" s="1"/>
  <c r="CX19" i="8"/>
  <c r="ED19" i="8" s="1"/>
  <c r="DH18" i="8"/>
  <c r="EN18" i="8" s="1"/>
  <c r="EQ18" i="8" s="1"/>
  <c r="EU18" i="8" s="1"/>
  <c r="DI17" i="8"/>
  <c r="EO17" i="8" s="1"/>
  <c r="CZ17" i="8"/>
  <c r="EF17" i="8" s="1"/>
  <c r="DF16" i="8"/>
  <c r="EL16" i="8" s="1"/>
  <c r="EL14" i="8"/>
  <c r="EC14" i="8"/>
  <c r="EP14" i="8" s="1"/>
  <c r="ET14" i="8" s="1"/>
  <c r="EL13" i="8"/>
  <c r="DC13" i="8"/>
  <c r="EI13" i="8" s="1"/>
  <c r="EE12" i="8"/>
  <c r="DZ12" i="8"/>
  <c r="EK11" i="8"/>
  <c r="EQ11" i="8" s="1"/>
  <c r="EU11" i="8" s="1"/>
  <c r="ED11" i="8"/>
  <c r="CU11" i="8"/>
  <c r="EA11" i="8" s="1"/>
  <c r="EA10" i="8"/>
  <c r="EO9" i="8"/>
  <c r="EQ9" i="8"/>
  <c r="EU9" i="8" s="1"/>
  <c r="EF9" i="8"/>
  <c r="EB9" i="8"/>
  <c r="DZ9" i="8"/>
  <c r="EL8" i="8"/>
  <c r="EC8" i="8"/>
  <c r="EP8" i="8" s="1"/>
  <c r="ET8" i="8" s="1"/>
  <c r="ED7" i="8"/>
  <c r="CU7" i="8"/>
  <c r="EA7" i="8" s="1"/>
  <c r="EE4" i="5"/>
  <c r="DZ4" i="5"/>
  <c r="EK4" i="5"/>
  <c r="EQ4" i="5" s="1"/>
  <c r="EU4" i="5" s="1"/>
  <c r="EL30" i="5"/>
  <c r="DC30" i="5"/>
  <c r="EI30" i="5" s="1"/>
  <c r="EI29" i="5"/>
  <c r="EG29" i="5"/>
  <c r="EP29" i="5"/>
  <c r="ET29" i="5" s="1"/>
  <c r="DB28" i="5"/>
  <c r="EH28" i="5" s="1"/>
  <c r="DF28" i="5"/>
  <c r="EL28" i="5" s="1"/>
  <c r="DE28" i="5"/>
  <c r="EK28" i="5" s="1"/>
  <c r="DI28" i="5"/>
  <c r="EO28" i="5" s="1"/>
  <c r="DD28" i="5"/>
  <c r="EJ28" i="5" s="1"/>
  <c r="DH28" i="5"/>
  <c r="EN28" i="5" s="1"/>
  <c r="EM27" i="5"/>
  <c r="EH27" i="5"/>
  <c r="DB26" i="5"/>
  <c r="EH26" i="5" s="1"/>
  <c r="DF26" i="5"/>
  <c r="EL26" i="5" s="1"/>
  <c r="DD26" i="5"/>
  <c r="EJ26" i="5" s="1"/>
  <c r="DG26" i="5"/>
  <c r="EM26" i="5" s="1"/>
  <c r="DI26" i="5"/>
  <c r="EO26" i="5" s="1"/>
  <c r="DC26" i="5"/>
  <c r="DH26" i="5"/>
  <c r="EN26" i="5" s="1"/>
  <c r="EN24" i="5"/>
  <c r="EJ24" i="5"/>
  <c r="CT22" i="5"/>
  <c r="DZ22" i="5" s="1"/>
  <c r="CX22" i="5"/>
  <c r="CW22" i="5"/>
  <c r="EC22" i="5" s="1"/>
  <c r="DA22" i="5"/>
  <c r="EG22" i="5" s="1"/>
  <c r="CV22" i="5"/>
  <c r="EB22" i="5" s="1"/>
  <c r="CZ22" i="5"/>
  <c r="EF22" i="5" s="1"/>
  <c r="CU22" i="5"/>
  <c r="CY18" i="5"/>
  <c r="EJ12" i="5"/>
  <c r="EK22" i="5"/>
  <c r="EE22" i="5"/>
  <c r="CT21" i="5"/>
  <c r="DZ21" i="5" s="1"/>
  <c r="CX21" i="5"/>
  <c r="CW21" i="5"/>
  <c r="EC21" i="5" s="1"/>
  <c r="DA21" i="5"/>
  <c r="EG21" i="5" s="1"/>
  <c r="CV21" i="5"/>
  <c r="EB21" i="5" s="1"/>
  <c r="CZ21" i="5"/>
  <c r="EF21" i="5" s="1"/>
  <c r="EA20" i="5"/>
  <c r="EO19" i="5"/>
  <c r="EK18" i="5"/>
  <c r="EE18" i="5"/>
  <c r="CT17" i="5"/>
  <c r="DZ17" i="5" s="1"/>
  <c r="CX17" i="5"/>
  <c r="CW17" i="5"/>
  <c r="EC17" i="5" s="1"/>
  <c r="DA17" i="5"/>
  <c r="EG17" i="5" s="1"/>
  <c r="CV17" i="5"/>
  <c r="EB17" i="5" s="1"/>
  <c r="CZ17" i="5"/>
  <c r="EF17" i="5" s="1"/>
  <c r="EA16" i="5"/>
  <c r="EO15" i="5"/>
  <c r="EK14" i="5"/>
  <c r="EE14" i="5"/>
  <c r="CT13" i="5"/>
  <c r="DZ13" i="5" s="1"/>
  <c r="CX13" i="5"/>
  <c r="CW13" i="5"/>
  <c r="EC13" i="5" s="1"/>
  <c r="DA13" i="5"/>
  <c r="EG13" i="5" s="1"/>
  <c r="CV13" i="5"/>
  <c r="EB13" i="5" s="1"/>
  <c r="CZ13" i="5"/>
  <c r="EF13" i="5" s="1"/>
  <c r="CW12" i="5"/>
  <c r="CV12" i="5"/>
  <c r="EB12" i="5" s="1"/>
  <c r="CT12" i="5"/>
  <c r="DZ12" i="5" s="1"/>
  <c r="CX12" i="5"/>
  <c r="ED12" i="5" s="1"/>
  <c r="DA12" i="5"/>
  <c r="EG12" i="5" s="1"/>
  <c r="CU12" i="5"/>
  <c r="EA12" i="5" s="1"/>
  <c r="CZ12" i="5"/>
  <c r="EF12" i="5" s="1"/>
  <c r="DI19" i="7"/>
  <c r="DE19" i="7"/>
  <c r="DD19" i="7"/>
  <c r="EJ19" i="7" s="1"/>
  <c r="DH19" i="7"/>
  <c r="EN19" i="7" s="1"/>
  <c r="DC19" i="7"/>
  <c r="EI19" i="7" s="1"/>
  <c r="DG19" i="7"/>
  <c r="EM19" i="7" s="1"/>
  <c r="DB19" i="7"/>
  <c r="CV9" i="7"/>
  <c r="CZ9" i="7"/>
  <c r="CT9" i="7"/>
  <c r="DZ9" i="7" s="1"/>
  <c r="CW9" i="7"/>
  <c r="CY9" i="7"/>
  <c r="EE9" i="7" s="1"/>
  <c r="CX9" i="7"/>
  <c r="ED9" i="7" s="1"/>
  <c r="DA9" i="7"/>
  <c r="CU9" i="7"/>
  <c r="EA9" i="7" s="1"/>
  <c r="CX16" i="8"/>
  <c r="ED16" i="8" s="1"/>
  <c r="EP16" i="8" s="1"/>
  <c r="ET16" i="8" s="1"/>
  <c r="DH15" i="8"/>
  <c r="EN15" i="8" s="1"/>
  <c r="DD15" i="8"/>
  <c r="EJ15" i="8" s="1"/>
  <c r="EQ15" i="8" s="1"/>
  <c r="EU15" i="8" s="1"/>
  <c r="DH14" i="8"/>
  <c r="EN14" i="8" s="1"/>
  <c r="DD14" i="8"/>
  <c r="EJ14" i="8" s="1"/>
  <c r="CZ13" i="8"/>
  <c r="EF13" i="8" s="1"/>
  <c r="CV13" i="8"/>
  <c r="EB13" i="8" s="1"/>
  <c r="EP13" i="8" s="1"/>
  <c r="ET13" i="8" s="1"/>
  <c r="DF12" i="8"/>
  <c r="EL12" i="8" s="1"/>
  <c r="CX9" i="8"/>
  <c r="ED9" i="8" s="1"/>
  <c r="DH8" i="8"/>
  <c r="EN8" i="8" s="1"/>
  <c r="DD8" i="8"/>
  <c r="EJ8" i="8" s="1"/>
  <c r="EQ8" i="8" s="1"/>
  <c r="EU8" i="8" s="1"/>
  <c r="DF7" i="8"/>
  <c r="EL7" i="8" s="1"/>
  <c r="CX6" i="8"/>
  <c r="ED6" i="8" s="1"/>
  <c r="EP6" i="8" s="1"/>
  <c r="ET6" i="8" s="1"/>
  <c r="DH5" i="8"/>
  <c r="EN5" i="8" s="1"/>
  <c r="DD5" i="8"/>
  <c r="EJ5" i="8" s="1"/>
  <c r="EQ5" i="8" s="1"/>
  <c r="EU5" i="8" s="1"/>
  <c r="EC27" i="5"/>
  <c r="CV27" i="5"/>
  <c r="EB27" i="5" s="1"/>
  <c r="EP27" i="5" s="1"/>
  <c r="ET27" i="5" s="1"/>
  <c r="CZ27" i="5"/>
  <c r="EF27" i="5" s="1"/>
  <c r="EI26" i="5"/>
  <c r="CT26" i="5"/>
  <c r="DZ26" i="5" s="1"/>
  <c r="CX26" i="5"/>
  <c r="ED26" i="5" s="1"/>
  <c r="CV26" i="5"/>
  <c r="EB26" i="5" s="1"/>
  <c r="CZ26" i="5"/>
  <c r="EF26" i="5" s="1"/>
  <c r="EO25" i="5"/>
  <c r="EK25" i="5"/>
  <c r="CT25" i="5"/>
  <c r="DZ25" i="5" s="1"/>
  <c r="EP25" i="5" s="1"/>
  <c r="ET25" i="5" s="1"/>
  <c r="CX25" i="5"/>
  <c r="ED25" i="5" s="1"/>
  <c r="CV25" i="5"/>
  <c r="EB25" i="5" s="1"/>
  <c r="CZ25" i="5"/>
  <c r="EF25" i="5" s="1"/>
  <c r="EO24" i="5"/>
  <c r="EK24" i="5"/>
  <c r="CT24" i="5"/>
  <c r="DZ24" i="5" s="1"/>
  <c r="CX24" i="5"/>
  <c r="ED24" i="5" s="1"/>
  <c r="CV24" i="5"/>
  <c r="EB24" i="5" s="1"/>
  <c r="CZ24" i="5"/>
  <c r="EF24" i="5" s="1"/>
  <c r="EO23" i="5"/>
  <c r="EK23" i="5"/>
  <c r="CT23" i="5"/>
  <c r="DZ23" i="5" s="1"/>
  <c r="EP23" i="5" s="1"/>
  <c r="ET23" i="5" s="1"/>
  <c r="CX23" i="5"/>
  <c r="ED23" i="5" s="1"/>
  <c r="CV23" i="5"/>
  <c r="EB23" i="5" s="1"/>
  <c r="CZ23" i="5"/>
  <c r="EF23" i="5" s="1"/>
  <c r="EO22" i="5"/>
  <c r="ED22" i="5"/>
  <c r="EK21" i="5"/>
  <c r="EE21" i="5"/>
  <c r="CT20" i="5"/>
  <c r="DZ20" i="5" s="1"/>
  <c r="CX20" i="5"/>
  <c r="ED20" i="5" s="1"/>
  <c r="CW20" i="5"/>
  <c r="EC20" i="5" s="1"/>
  <c r="DA20" i="5"/>
  <c r="EG20" i="5" s="1"/>
  <c r="CV20" i="5"/>
  <c r="EB20" i="5" s="1"/>
  <c r="CZ20" i="5"/>
  <c r="EF20" i="5" s="1"/>
  <c r="EA19" i="5"/>
  <c r="EO18" i="5"/>
  <c r="ED18" i="5"/>
  <c r="EK17" i="5"/>
  <c r="EE17" i="5"/>
  <c r="CT16" i="5"/>
  <c r="DZ16" i="5" s="1"/>
  <c r="CX16" i="5"/>
  <c r="ED16" i="5" s="1"/>
  <c r="CW16" i="5"/>
  <c r="EC16" i="5" s="1"/>
  <c r="DA16" i="5"/>
  <c r="EG16" i="5" s="1"/>
  <c r="CV16" i="5"/>
  <c r="EB16" i="5" s="1"/>
  <c r="CZ16" i="5"/>
  <c r="EF16" i="5" s="1"/>
  <c r="EA15" i="5"/>
  <c r="EO14" i="5"/>
  <c r="ED14" i="5"/>
  <c r="EK13" i="5"/>
  <c r="EE13" i="5"/>
  <c r="CY12" i="5"/>
  <c r="EE12" i="5" s="1"/>
  <c r="EQ11" i="5"/>
  <c r="EU11" i="5" s="1"/>
  <c r="EQ24" i="7"/>
  <c r="EU24" i="7" s="1"/>
  <c r="DF19" i="7"/>
  <c r="DI14" i="8"/>
  <c r="EO14" i="8" s="1"/>
  <c r="DA13" i="8"/>
  <c r="EG13" i="8" s="1"/>
  <c r="EA22" i="5"/>
  <c r="ED21" i="5"/>
  <c r="CU21" i="5"/>
  <c r="EA21" i="5" s="1"/>
  <c r="CT19" i="5"/>
  <c r="DZ19" i="5" s="1"/>
  <c r="CX19" i="5"/>
  <c r="ED19" i="5" s="1"/>
  <c r="CW19" i="5"/>
  <c r="EC19" i="5" s="1"/>
  <c r="DA19" i="5"/>
  <c r="EG19" i="5" s="1"/>
  <c r="CV19" i="5"/>
  <c r="EB19" i="5" s="1"/>
  <c r="CZ19" i="5"/>
  <c r="EF19" i="5" s="1"/>
  <c r="EA18" i="5"/>
  <c r="ED17" i="5"/>
  <c r="CU17" i="5"/>
  <c r="EA17" i="5" s="1"/>
  <c r="CT15" i="5"/>
  <c r="DZ15" i="5" s="1"/>
  <c r="CX15" i="5"/>
  <c r="ED15" i="5" s="1"/>
  <c r="CW15" i="5"/>
  <c r="EC15" i="5" s="1"/>
  <c r="DA15" i="5"/>
  <c r="EG15" i="5" s="1"/>
  <c r="CV15" i="5"/>
  <c r="EB15" i="5" s="1"/>
  <c r="CZ15" i="5"/>
  <c r="EF15" i="5" s="1"/>
  <c r="EA14" i="5"/>
  <c r="ED13" i="5"/>
  <c r="CU13" i="5"/>
  <c r="EA13" i="5" s="1"/>
  <c r="CT21" i="7"/>
  <c r="CX21" i="7"/>
  <c r="CW21" i="7"/>
  <c r="EC21" i="7" s="1"/>
  <c r="DA21" i="7"/>
  <c r="EG21" i="7" s="1"/>
  <c r="CV21" i="7"/>
  <c r="EB21" i="7" s="1"/>
  <c r="CZ21" i="7"/>
  <c r="EF21" i="7" s="1"/>
  <c r="CU21" i="7"/>
  <c r="DF22" i="5"/>
  <c r="EL22" i="5" s="1"/>
  <c r="DB22" i="5"/>
  <c r="EH22" i="5" s="1"/>
  <c r="DF21" i="5"/>
  <c r="EL21" i="5" s="1"/>
  <c r="DB21" i="5"/>
  <c r="EH21" i="5" s="1"/>
  <c r="DF20" i="5"/>
  <c r="EL20" i="5" s="1"/>
  <c r="DB20" i="5"/>
  <c r="EH20" i="5" s="1"/>
  <c r="DF19" i="5"/>
  <c r="EL19" i="5" s="1"/>
  <c r="DB19" i="5"/>
  <c r="EH19" i="5" s="1"/>
  <c r="DF18" i="5"/>
  <c r="EL18" i="5" s="1"/>
  <c r="DB18" i="5"/>
  <c r="EH18" i="5" s="1"/>
  <c r="DF17" i="5"/>
  <c r="EL17" i="5" s="1"/>
  <c r="DB17" i="5"/>
  <c r="EH17" i="5" s="1"/>
  <c r="DF16" i="5"/>
  <c r="EL16" i="5" s="1"/>
  <c r="DB16" i="5"/>
  <c r="EH16" i="5" s="1"/>
  <c r="DF15" i="5"/>
  <c r="EL15" i="5" s="1"/>
  <c r="DB15" i="5"/>
  <c r="EH15" i="5" s="1"/>
  <c r="DF14" i="5"/>
  <c r="EL14" i="5" s="1"/>
  <c r="DB14" i="5"/>
  <c r="EH14" i="5" s="1"/>
  <c r="DF13" i="5"/>
  <c r="EL13" i="5" s="1"/>
  <c r="DB13" i="5"/>
  <c r="EH13" i="5" s="1"/>
  <c r="DF12" i="5"/>
  <c r="EL12" i="5" s="1"/>
  <c r="DB12" i="5"/>
  <c r="EH12" i="5" s="1"/>
  <c r="EC12" i="5"/>
  <c r="EN10" i="5"/>
  <c r="CX10" i="5"/>
  <c r="ED9" i="5"/>
  <c r="EQ8" i="5"/>
  <c r="EU8" i="5" s="1"/>
  <c r="EN7" i="5"/>
  <c r="EJ5" i="5"/>
  <c r="ED5" i="5"/>
  <c r="EK29" i="7"/>
  <c r="EA29" i="7"/>
  <c r="EB28" i="7"/>
  <c r="EH27" i="7"/>
  <c r="EG27" i="7"/>
  <c r="EI26" i="7"/>
  <c r="ED26" i="7"/>
  <c r="CT25" i="7"/>
  <c r="CX25" i="7"/>
  <c r="CW25" i="7"/>
  <c r="EC25" i="7" s="1"/>
  <c r="DA25" i="7"/>
  <c r="EG25" i="7" s="1"/>
  <c r="CV25" i="7"/>
  <c r="EB25" i="7" s="1"/>
  <c r="CZ25" i="7"/>
  <c r="EF25" i="7" s="1"/>
  <c r="EK24" i="7"/>
  <c r="EP24" i="7"/>
  <c r="ET24" i="7" s="1"/>
  <c r="DI23" i="7"/>
  <c r="DE23" i="7"/>
  <c r="DD23" i="7"/>
  <c r="EJ23" i="7" s="1"/>
  <c r="DH23" i="7"/>
  <c r="EN23" i="7" s="1"/>
  <c r="DC23" i="7"/>
  <c r="EI23" i="7" s="1"/>
  <c r="DG23" i="7"/>
  <c r="EM23" i="7" s="1"/>
  <c r="EC23" i="7"/>
  <c r="EE21" i="7"/>
  <c r="DZ21" i="7"/>
  <c r="EF20" i="7"/>
  <c r="EL19" i="7"/>
  <c r="EO19" i="7"/>
  <c r="EM18" i="7"/>
  <c r="EH17" i="7"/>
  <c r="EC9" i="7"/>
  <c r="ED10" i="5"/>
  <c r="CW10" i="5"/>
  <c r="DA10" i="5"/>
  <c r="EG10" i="5" s="1"/>
  <c r="CV10" i="5"/>
  <c r="EB10" i="5" s="1"/>
  <c r="CZ10" i="5"/>
  <c r="EF10" i="5" s="1"/>
  <c r="EC9" i="5"/>
  <c r="DZ6" i="5"/>
  <c r="EC5" i="5"/>
  <c r="EQ4" i="7"/>
  <c r="EU4" i="7" s="1"/>
  <c r="EH4" i="7"/>
  <c r="EJ29" i="7"/>
  <c r="CT29" i="7"/>
  <c r="CX29" i="7"/>
  <c r="ED29" i="7" s="1"/>
  <c r="CW29" i="7"/>
  <c r="EC29" i="7" s="1"/>
  <c r="DA29" i="7"/>
  <c r="EG29" i="7" s="1"/>
  <c r="CV29" i="7"/>
  <c r="EB29" i="7" s="1"/>
  <c r="CZ29" i="7"/>
  <c r="EF29" i="7" s="1"/>
  <c r="EO28" i="7"/>
  <c r="DI27" i="7"/>
  <c r="EO27" i="7" s="1"/>
  <c r="DE27" i="7"/>
  <c r="EK27" i="7" s="1"/>
  <c r="DD27" i="7"/>
  <c r="EJ27" i="7" s="1"/>
  <c r="DH27" i="7"/>
  <c r="EN27" i="7" s="1"/>
  <c r="DC27" i="7"/>
  <c r="EI27" i="7" s="1"/>
  <c r="DG27" i="7"/>
  <c r="EM27" i="7" s="1"/>
  <c r="EC26" i="7"/>
  <c r="DZ25" i="7"/>
  <c r="EJ24" i="7"/>
  <c r="EO23" i="7"/>
  <c r="EB23" i="7"/>
  <c r="ED21" i="7"/>
  <c r="EK19" i="7"/>
  <c r="EF9" i="7"/>
  <c r="DH22" i="5"/>
  <c r="EN22" i="5" s="1"/>
  <c r="DH21" i="5"/>
  <c r="EN21" i="5" s="1"/>
  <c r="DH20" i="5"/>
  <c r="EN20" i="5" s="1"/>
  <c r="DH19" i="5"/>
  <c r="EN19" i="5" s="1"/>
  <c r="DH18" i="5"/>
  <c r="EN18" i="5" s="1"/>
  <c r="DH17" i="5"/>
  <c r="EN17" i="5" s="1"/>
  <c r="DH16" i="5"/>
  <c r="EN16" i="5" s="1"/>
  <c r="DH15" i="5"/>
  <c r="EN15" i="5" s="1"/>
  <c r="DH14" i="5"/>
  <c r="EN14" i="5" s="1"/>
  <c r="DH13" i="5"/>
  <c r="EN13" i="5" s="1"/>
  <c r="DH12" i="5"/>
  <c r="EN12" i="5" s="1"/>
  <c r="ED11" i="5"/>
  <c r="CW11" i="5"/>
  <c r="EC11" i="5" s="1"/>
  <c r="DA11" i="5"/>
  <c r="EG11" i="5" s="1"/>
  <c r="CV11" i="5"/>
  <c r="EB11" i="5" s="1"/>
  <c r="CZ11" i="5"/>
  <c r="EF11" i="5" s="1"/>
  <c r="EJ10" i="5"/>
  <c r="EQ10" i="5" s="1"/>
  <c r="EU10" i="5" s="1"/>
  <c r="CY10" i="5"/>
  <c r="EE10" i="5" s="1"/>
  <c r="EC10" i="5"/>
  <c r="CU10" i="5"/>
  <c r="EA10" i="5" s="1"/>
  <c r="DZ10" i="5"/>
  <c r="EJ7" i="5"/>
  <c r="EQ7" i="5" s="1"/>
  <c r="EU7" i="5" s="1"/>
  <c r="ED7" i="5"/>
  <c r="DZ7" i="5"/>
  <c r="EQ6" i="5"/>
  <c r="EU6" i="5" s="1"/>
  <c r="EC6" i="5"/>
  <c r="EN5" i="5"/>
  <c r="EQ5" i="5" s="1"/>
  <c r="EU5" i="5" s="1"/>
  <c r="EP4" i="7"/>
  <c r="ET4" i="7" s="1"/>
  <c r="EK4" i="7"/>
  <c r="EE29" i="7"/>
  <c r="DZ29" i="7"/>
  <c r="EJ28" i="7"/>
  <c r="EF28" i="7"/>
  <c r="EP28" i="7" s="1"/>
  <c r="ET28" i="7" s="1"/>
  <c r="EL27" i="7"/>
  <c r="EB27" i="7"/>
  <c r="EM26" i="7"/>
  <c r="EN25" i="7"/>
  <c r="ED25" i="7"/>
  <c r="CU25" i="7"/>
  <c r="EA25" i="7" s="1"/>
  <c r="EQ25" i="7" s="1"/>
  <c r="EU25" i="7" s="1"/>
  <c r="EK23" i="7"/>
  <c r="DB23" i="7"/>
  <c r="EH23" i="7" s="1"/>
  <c r="EJ21" i="7"/>
  <c r="EA21" i="7"/>
  <c r="EQ21" i="7" s="1"/>
  <c r="EU21" i="7" s="1"/>
  <c r="EB20" i="7"/>
  <c r="EP20" i="7" s="1"/>
  <c r="ET20" i="7" s="1"/>
  <c r="EH19" i="7"/>
  <c r="EG19" i="7"/>
  <c r="EI18" i="7"/>
  <c r="CT16" i="7"/>
  <c r="DZ16" i="7" s="1"/>
  <c r="CX16" i="7"/>
  <c r="ED16" i="7" s="1"/>
  <c r="CV16" i="7"/>
  <c r="EB16" i="7" s="1"/>
  <c r="CZ16" i="7"/>
  <c r="EF16" i="7" s="1"/>
  <c r="CU16" i="7"/>
  <c r="EA16" i="7" s="1"/>
  <c r="CW16" i="7"/>
  <c r="CY16" i="7"/>
  <c r="EE16" i="7" s="1"/>
  <c r="DA16" i="7"/>
  <c r="EK17" i="7"/>
  <c r="EF17" i="7"/>
  <c r="EQ17" i="7"/>
  <c r="EU17" i="7" s="1"/>
  <c r="DI14" i="7"/>
  <c r="EO14" i="7" s="1"/>
  <c r="DE14" i="7"/>
  <c r="DD14" i="7"/>
  <c r="EJ14" i="7" s="1"/>
  <c r="DH14" i="7"/>
  <c r="EN14" i="7" s="1"/>
  <c r="DC14" i="7"/>
  <c r="EI14" i="7" s="1"/>
  <c r="DG14" i="7"/>
  <c r="EM14" i="7" s="1"/>
  <c r="EC13" i="7"/>
  <c r="EC10" i="7"/>
  <c r="EB9" i="7"/>
  <c r="DE42" i="12"/>
  <c r="EK42" i="12" s="1"/>
  <c r="DI42" i="12"/>
  <c r="EO42" i="12" s="1"/>
  <c r="DB42" i="12"/>
  <c r="EH42" i="12" s="1"/>
  <c r="DF42" i="12"/>
  <c r="EL42" i="12" s="1"/>
  <c r="DD42" i="12"/>
  <c r="EJ42" i="12" s="1"/>
  <c r="CZ9" i="5"/>
  <c r="EF9" i="5" s="1"/>
  <c r="CV9" i="5"/>
  <c r="EB9" i="5" s="1"/>
  <c r="EP9" i="5" s="1"/>
  <c r="ET9" i="5" s="1"/>
  <c r="CZ8" i="5"/>
  <c r="EF8" i="5" s="1"/>
  <c r="CV8" i="5"/>
  <c r="EB8" i="5" s="1"/>
  <c r="CZ7" i="5"/>
  <c r="EF7" i="5" s="1"/>
  <c r="CV7" i="5"/>
  <c r="EB7" i="5" s="1"/>
  <c r="CZ6" i="5"/>
  <c r="EF6" i="5" s="1"/>
  <c r="CV6" i="5"/>
  <c r="EB6" i="5" s="1"/>
  <c r="CZ5" i="5"/>
  <c r="EF5" i="5" s="1"/>
  <c r="CV5" i="5"/>
  <c r="EB5" i="5" s="1"/>
  <c r="EP5" i="5" s="1"/>
  <c r="ET5" i="5" s="1"/>
  <c r="DH4" i="7"/>
  <c r="EN4" i="7" s="1"/>
  <c r="DD4" i="7"/>
  <c r="EJ4" i="7" s="1"/>
  <c r="DG28" i="7"/>
  <c r="EM28" i="7" s="1"/>
  <c r="DC28" i="7"/>
  <c r="EI28" i="7" s="1"/>
  <c r="CZ26" i="7"/>
  <c r="EF26" i="7" s="1"/>
  <c r="CV26" i="7"/>
  <c r="EB26" i="7" s="1"/>
  <c r="DG24" i="7"/>
  <c r="EM24" i="7" s="1"/>
  <c r="DC24" i="7"/>
  <c r="EI24" i="7" s="1"/>
  <c r="CZ22" i="7"/>
  <c r="EF22" i="7" s="1"/>
  <c r="CV22" i="7"/>
  <c r="EB22" i="7" s="1"/>
  <c r="DG20" i="7"/>
  <c r="EM20" i="7" s="1"/>
  <c r="DC20" i="7"/>
  <c r="EI20" i="7" s="1"/>
  <c r="CT18" i="7"/>
  <c r="DZ18" i="7" s="1"/>
  <c r="CX18" i="7"/>
  <c r="ED18" i="7" s="1"/>
  <c r="DZ17" i="7"/>
  <c r="DC16" i="7"/>
  <c r="EI16" i="7" s="1"/>
  <c r="DG16" i="7"/>
  <c r="EM16" i="7" s="1"/>
  <c r="DI16" i="7"/>
  <c r="EO16" i="7" s="1"/>
  <c r="DE16" i="7"/>
  <c r="EK16" i="7" s="1"/>
  <c r="EG16" i="7"/>
  <c r="EC16" i="7"/>
  <c r="EM15" i="7"/>
  <c r="EO15" i="7"/>
  <c r="EQ15" i="7"/>
  <c r="EU15" i="7" s="1"/>
  <c r="EL14" i="7"/>
  <c r="EM13" i="7"/>
  <c r="EJ12" i="7"/>
  <c r="EK11" i="7"/>
  <c r="DA9" i="5"/>
  <c r="EG9" i="5" s="1"/>
  <c r="DA8" i="5"/>
  <c r="EG8" i="5" s="1"/>
  <c r="DA7" i="5"/>
  <c r="EG7" i="5" s="1"/>
  <c r="DA6" i="5"/>
  <c r="EG6" i="5" s="1"/>
  <c r="DA5" i="5"/>
  <c r="EG5" i="5" s="1"/>
  <c r="DI4" i="7"/>
  <c r="EO4" i="7" s="1"/>
  <c r="DH29" i="7"/>
  <c r="EN29" i="7" s="1"/>
  <c r="DH28" i="7"/>
  <c r="EN28" i="7" s="1"/>
  <c r="CZ27" i="7"/>
  <c r="EF27" i="7" s="1"/>
  <c r="EQ27" i="7" s="1"/>
  <c r="EU27" i="7" s="1"/>
  <c r="DA26" i="7"/>
  <c r="EG26" i="7" s="1"/>
  <c r="DG25" i="7"/>
  <c r="EM25" i="7" s="1"/>
  <c r="DH24" i="7"/>
  <c r="EN24" i="7" s="1"/>
  <c r="CZ23" i="7"/>
  <c r="EF23" i="7" s="1"/>
  <c r="DA22" i="7"/>
  <c r="EG22" i="7" s="1"/>
  <c r="DG21" i="7"/>
  <c r="EM21" i="7" s="1"/>
  <c r="DH20" i="7"/>
  <c r="EN20" i="7" s="1"/>
  <c r="CZ19" i="7"/>
  <c r="EF19" i="7" s="1"/>
  <c r="DA18" i="7"/>
  <c r="EG18" i="7" s="1"/>
  <c r="CU18" i="7"/>
  <c r="EA18" i="7" s="1"/>
  <c r="EQ18" i="7" s="1"/>
  <c r="EU18" i="7" s="1"/>
  <c r="DD17" i="7"/>
  <c r="EJ17" i="7" s="1"/>
  <c r="DH17" i="7"/>
  <c r="EN17" i="7" s="1"/>
  <c r="DH16" i="7"/>
  <c r="EN16" i="7" s="1"/>
  <c r="DF16" i="7"/>
  <c r="EL16" i="7" s="1"/>
  <c r="DD16" i="7"/>
  <c r="EJ16" i="7" s="1"/>
  <c r="DB16" i="7"/>
  <c r="EH16" i="7" s="1"/>
  <c r="EF15" i="7"/>
  <c r="EP15" i="7" s="1"/>
  <c r="ET15" i="7" s="1"/>
  <c r="EK14" i="7"/>
  <c r="DB14" i="7"/>
  <c r="EH14" i="7" s="1"/>
  <c r="EC14" i="7"/>
  <c r="EE12" i="7"/>
  <c r="CX14" i="7"/>
  <c r="ED14" i="7" s="1"/>
  <c r="CT14" i="7"/>
  <c r="DZ14" i="7" s="1"/>
  <c r="DE12" i="7"/>
  <c r="EK12" i="7" s="1"/>
  <c r="DI12" i="7"/>
  <c r="EO12" i="7" s="1"/>
  <c r="CZ12" i="7"/>
  <c r="EF12" i="7" s="1"/>
  <c r="CT12" i="7"/>
  <c r="EN11" i="7"/>
  <c r="EE11" i="7"/>
  <c r="CT11" i="7"/>
  <c r="DZ11" i="7" s="1"/>
  <c r="CX11" i="7"/>
  <c r="ED11" i="7" s="1"/>
  <c r="DF10" i="7"/>
  <c r="EL10" i="7" s="1"/>
  <c r="DF9" i="7"/>
  <c r="EL9" i="7" s="1"/>
  <c r="EJ8" i="7"/>
  <c r="EE8" i="7"/>
  <c r="EA8" i="7"/>
  <c r="EF7" i="7"/>
  <c r="DI6" i="7"/>
  <c r="EO6" i="7" s="1"/>
  <c r="DE6" i="7"/>
  <c r="EK6" i="7" s="1"/>
  <c r="DD6" i="7"/>
  <c r="EJ6" i="7" s="1"/>
  <c r="DH6" i="7"/>
  <c r="EN6" i="7" s="1"/>
  <c r="EI5" i="7"/>
  <c r="CZ41" i="12"/>
  <c r="EF41" i="12" s="1"/>
  <c r="CU41" i="12"/>
  <c r="EA41" i="12" s="1"/>
  <c r="DG36" i="12"/>
  <c r="EM36" i="12" s="1"/>
  <c r="DC36" i="12"/>
  <c r="EI36" i="12" s="1"/>
  <c r="DD36" i="12"/>
  <c r="EJ36" i="12" s="1"/>
  <c r="CT10" i="12"/>
  <c r="DZ10" i="12" s="1"/>
  <c r="DA10" i="12"/>
  <c r="EG10" i="12" s="1"/>
  <c r="DA30" i="12"/>
  <c r="EG30" i="12" s="1"/>
  <c r="CT30" i="12"/>
  <c r="DZ30" i="12" s="1"/>
  <c r="CU30" i="12"/>
  <c r="EA30" i="12" s="1"/>
  <c r="CW30" i="12"/>
  <c r="EC30" i="12" s="1"/>
  <c r="CY30" i="12"/>
  <c r="EE30" i="12" s="1"/>
  <c r="DD10" i="7"/>
  <c r="EJ10" i="7" s="1"/>
  <c r="DH10" i="7"/>
  <c r="EN10" i="7" s="1"/>
  <c r="DI9" i="7"/>
  <c r="EO9" i="7" s="1"/>
  <c r="DE9" i="7"/>
  <c r="EK9" i="7" s="1"/>
  <c r="EG9" i="7"/>
  <c r="EI8" i="7"/>
  <c r="ED8" i="7"/>
  <c r="CT8" i="7"/>
  <c r="CX8" i="7"/>
  <c r="CW8" i="7"/>
  <c r="EC8" i="7" s="1"/>
  <c r="DA8" i="7"/>
  <c r="EG8" i="7" s="1"/>
  <c r="EP7" i="7"/>
  <c r="ET7" i="7" s="1"/>
  <c r="DB10" i="12"/>
  <c r="EH10" i="12" s="1"/>
  <c r="CV30" i="12"/>
  <c r="EB30" i="12" s="1"/>
  <c r="DF29" i="12"/>
  <c r="EL29" i="12" s="1"/>
  <c r="DB29" i="12"/>
  <c r="EH29" i="12" s="1"/>
  <c r="DD29" i="12"/>
  <c r="EJ29" i="12" s="1"/>
  <c r="CZ14" i="7"/>
  <c r="EF14" i="7" s="1"/>
  <c r="DA13" i="7"/>
  <c r="EG13" i="7" s="1"/>
  <c r="EP13" i="7" s="1"/>
  <c r="ET13" i="7" s="1"/>
  <c r="DG12" i="7"/>
  <c r="EM12" i="7" s="1"/>
  <c r="CX12" i="7"/>
  <c r="ED12" i="7" s="1"/>
  <c r="CU12" i="7"/>
  <c r="EA12" i="7" s="1"/>
  <c r="DZ12" i="7"/>
  <c r="EJ11" i="7"/>
  <c r="DC11" i="7"/>
  <c r="EI11" i="7" s="1"/>
  <c r="DG11" i="7"/>
  <c r="EM11" i="7" s="1"/>
  <c r="DA11" i="7"/>
  <c r="EG11" i="7" s="1"/>
  <c r="EA11" i="7"/>
  <c r="DE10" i="7"/>
  <c r="EK10" i="7" s="1"/>
  <c r="DB10" i="7"/>
  <c r="EH10" i="7" s="1"/>
  <c r="EO10" i="7"/>
  <c r="EB10" i="7"/>
  <c r="DG9" i="7"/>
  <c r="EM9" i="7" s="1"/>
  <c r="DB9" i="7"/>
  <c r="EH9" i="7" s="1"/>
  <c r="DZ8" i="7"/>
  <c r="EP8" i="7" s="1"/>
  <c r="ET8" i="7" s="1"/>
  <c r="EK7" i="7"/>
  <c r="DD7" i="7"/>
  <c r="EJ7" i="7" s="1"/>
  <c r="DH7" i="7"/>
  <c r="EN7" i="7" s="1"/>
  <c r="DC7" i="7"/>
  <c r="EI7" i="7" s="1"/>
  <c r="DG7" i="7"/>
  <c r="EM7" i="7" s="1"/>
  <c r="EB7" i="7"/>
  <c r="EQ7" i="7" s="1"/>
  <c r="EU7" i="7" s="1"/>
  <c r="DF6" i="7"/>
  <c r="EL6" i="7" s="1"/>
  <c r="DB6" i="7"/>
  <c r="EH6" i="7" s="1"/>
  <c r="EB6" i="7"/>
  <c r="EQ6" i="7" s="1"/>
  <c r="EU6" i="7" s="1"/>
  <c r="EM5" i="7"/>
  <c r="ED5" i="7"/>
  <c r="CW5" i="7"/>
  <c r="EC5" i="7" s="1"/>
  <c r="DA5" i="7"/>
  <c r="EG5" i="7" s="1"/>
  <c r="CV5" i="7"/>
  <c r="EB5" i="7" s="1"/>
  <c r="EP5" i="7" s="1"/>
  <c r="ET5" i="7" s="1"/>
  <c r="CZ5" i="7"/>
  <c r="EF5" i="7" s="1"/>
  <c r="CY41" i="12"/>
  <c r="EE41" i="12" s="1"/>
  <c r="DH36" i="12"/>
  <c r="EN36" i="12" s="1"/>
  <c r="DB33" i="12"/>
  <c r="EH33" i="12" s="1"/>
  <c r="DE23" i="12"/>
  <c r="EK23" i="12" s="1"/>
  <c r="DF15" i="12"/>
  <c r="EL15" i="12" s="1"/>
  <c r="CT11" i="12"/>
  <c r="DZ11" i="12" s="1"/>
  <c r="DE15" i="12"/>
  <c r="EK15" i="12" s="1"/>
  <c r="CW11" i="12"/>
  <c r="EC11" i="12" s="1"/>
  <c r="DE5" i="12"/>
  <c r="EK5" i="12" s="1"/>
  <c r="DB5" i="12"/>
  <c r="EH5" i="12" s="1"/>
  <c r="DH5" i="12"/>
  <c r="EN5" i="12" s="1"/>
  <c r="CW6" i="12"/>
  <c r="EC6" i="12" s="1"/>
  <c r="DG8" i="7"/>
  <c r="EM8" i="7" s="1"/>
  <c r="DI33" i="12"/>
  <c r="EO33" i="12" s="1"/>
  <c r="CX11" i="12"/>
  <c r="ED11" i="12" s="1"/>
  <c r="DF5" i="12"/>
  <c r="EL5" i="12" s="1"/>
  <c r="CY6" i="12"/>
  <c r="EE6" i="12" s="1"/>
  <c r="DG41" i="12"/>
  <c r="EM41" i="12" s="1"/>
  <c r="CY37" i="12"/>
  <c r="EE37" i="12" s="1"/>
  <c r="DF39" i="12"/>
  <c r="EL39" i="12" s="1"/>
  <c r="CZ37" i="12"/>
  <c r="EF37" i="12" s="1"/>
  <c r="CU36" i="12"/>
  <c r="EA36" i="12" s="1"/>
  <c r="DG40" i="12"/>
  <c r="EM40" i="12" s="1"/>
  <c r="CV41" i="12"/>
  <c r="EB41" i="12" s="1"/>
  <c r="CW37" i="12"/>
  <c r="EC37" i="12" s="1"/>
  <c r="DE24" i="12"/>
  <c r="EK24" i="12" s="1"/>
  <c r="DH24" i="12"/>
  <c r="EN24" i="12" s="1"/>
  <c r="CV20" i="12"/>
  <c r="EB20" i="12" s="1"/>
  <c r="CU20" i="12"/>
  <c r="EA20" i="12" s="1"/>
  <c r="EP20" i="12" s="1"/>
  <c r="ET20" i="12" s="1"/>
  <c r="DB24" i="12"/>
  <c r="EH24" i="12" s="1"/>
  <c r="DA20" i="12"/>
  <c r="EG20" i="12" s="1"/>
  <c r="CU37" i="12"/>
  <c r="EA37" i="12" s="1"/>
  <c r="CY43" i="12"/>
  <c r="EE43" i="12" s="1"/>
  <c r="DH40" i="12"/>
  <c r="EN40" i="12" s="1"/>
  <c r="DI35" i="12"/>
  <c r="EO35" i="12" s="1"/>
  <c r="DB39" i="12"/>
  <c r="EH39" i="12" s="1"/>
  <c r="DE40" i="12"/>
  <c r="EK40" i="12" s="1"/>
  <c r="CV37" i="12"/>
  <c r="EB37" i="12" s="1"/>
  <c r="DA37" i="12"/>
  <c r="EG37" i="12" s="1"/>
  <c r="DD24" i="12"/>
  <c r="EJ24" i="12" s="1"/>
  <c r="CX17" i="12"/>
  <c r="ED17" i="12" s="1"/>
  <c r="DH12" i="12"/>
  <c r="EN12" i="12" s="1"/>
  <c r="DF24" i="12"/>
  <c r="EL24" i="12" s="1"/>
  <c r="DI32" i="12"/>
  <c r="EO32" i="12" s="1"/>
  <c r="CT37" i="12"/>
  <c r="DZ37" i="12" s="1"/>
  <c r="EP37" i="12" s="1"/>
  <c r="ET37" i="12" s="1"/>
  <c r="DA39" i="12"/>
  <c r="EG39" i="12" s="1"/>
  <c r="DE35" i="12"/>
  <c r="EK35" i="12" s="1"/>
  <c r="CV43" i="12"/>
  <c r="EB43" i="12" s="1"/>
  <c r="DF40" i="12"/>
  <c r="EL40" i="12" s="1"/>
  <c r="DA34" i="12"/>
  <c r="EG34" i="12" s="1"/>
  <c r="DG25" i="12"/>
  <c r="EM25" i="12" s="1"/>
  <c r="DC16" i="12"/>
  <c r="EI16" i="12" s="1"/>
  <c r="DD12" i="12"/>
  <c r="EJ12" i="12" s="1"/>
  <c r="DE25" i="12"/>
  <c r="EK25" i="12" s="1"/>
  <c r="DD11" i="12"/>
  <c r="EJ11" i="12" s="1"/>
  <c r="CZ30" i="12"/>
  <c r="EF30" i="12" s="1"/>
  <c r="EP30" i="12" s="1"/>
  <c r="ET30" i="12" s="1"/>
  <c r="DH44" i="12"/>
  <c r="EN44" i="12" s="1"/>
  <c r="DC25" i="12"/>
  <c r="EI25" i="12" s="1"/>
  <c r="CY22" i="12"/>
  <c r="EE22" i="12" s="1"/>
  <c r="DF19" i="12"/>
  <c r="EL19" i="12" s="1"/>
  <c r="EP15" i="12"/>
  <c r="ET15" i="12" s="1"/>
  <c r="DB14" i="12"/>
  <c r="EH14" i="12" s="1"/>
  <c r="DG21" i="12"/>
  <c r="EM21" i="12" s="1"/>
  <c r="DA6" i="12"/>
  <c r="EG6" i="12" s="1"/>
  <c r="CU6" i="12"/>
  <c r="EA6" i="12" s="1"/>
  <c r="DE43" i="12"/>
  <c r="EK43" i="12" s="1"/>
  <c r="DG43" i="12"/>
  <c r="EM43" i="12" s="1"/>
  <c r="DD40" i="12"/>
  <c r="EJ40" i="12" s="1"/>
  <c r="CZ36" i="12"/>
  <c r="EF36" i="12" s="1"/>
  <c r="DE44" i="12"/>
  <c r="EK44" i="12" s="1"/>
  <c r="DH35" i="12"/>
  <c r="EN35" i="12" s="1"/>
  <c r="DI40" i="12"/>
  <c r="EO40" i="12" s="1"/>
  <c r="CU42" i="12"/>
  <c r="EA42" i="12" s="1"/>
  <c r="CY25" i="12"/>
  <c r="EE25" i="12" s="1"/>
  <c r="DA24" i="12"/>
  <c r="EG24" i="12" s="1"/>
  <c r="CU22" i="12"/>
  <c r="EA22" i="12" s="1"/>
  <c r="DH21" i="12"/>
  <c r="EN21" i="12" s="1"/>
  <c r="CV25" i="12"/>
  <c r="EB25" i="12" s="1"/>
  <c r="DB11" i="12"/>
  <c r="EH11" i="12" s="1"/>
  <c r="CZ8" i="12"/>
  <c r="EF8" i="12" s="1"/>
  <c r="DB25" i="12"/>
  <c r="EH25" i="12" s="1"/>
  <c r="DI11" i="12"/>
  <c r="EO11" i="12" s="1"/>
  <c r="CT24" i="12"/>
  <c r="DZ24" i="12" s="1"/>
  <c r="DA16" i="12"/>
  <c r="EG16" i="12" s="1"/>
  <c r="EP16" i="12" s="1"/>
  <c r="ET16" i="12" s="1"/>
  <c r="CZ6" i="12"/>
  <c r="EF6" i="12" s="1"/>
  <c r="CT6" i="12"/>
  <c r="DZ6" i="12" s="1"/>
  <c r="DH11" i="12"/>
  <c r="EN11" i="12" s="1"/>
  <c r="DE34" i="12"/>
  <c r="EK34" i="12" s="1"/>
  <c r="DG19" i="12"/>
  <c r="EM19" i="12" s="1"/>
  <c r="DC19" i="12"/>
  <c r="EI19" i="12" s="1"/>
  <c r="DG44" i="12"/>
  <c r="EM44" i="12" s="1"/>
  <c r="DA42" i="12"/>
  <c r="EG42" i="12" s="1"/>
  <c r="DA23" i="12"/>
  <c r="EG23" i="12" s="1"/>
  <c r="CZ25" i="12"/>
  <c r="EF25" i="12" s="1"/>
  <c r="DI25" i="12"/>
  <c r="EO25" i="12" s="1"/>
  <c r="DE14" i="12"/>
  <c r="EK14" i="12" s="1"/>
  <c r="DI44" i="12"/>
  <c r="EO44" i="12" s="1"/>
  <c r="DD19" i="12"/>
  <c r="EJ19" i="12" s="1"/>
  <c r="DF44" i="12"/>
  <c r="EL44" i="12" s="1"/>
  <c r="DC43" i="12"/>
  <c r="EI43" i="12" s="1"/>
  <c r="CT39" i="12"/>
  <c r="DZ39" i="12" s="1"/>
  <c r="DC40" i="12"/>
  <c r="EI40" i="12" s="1"/>
  <c r="DE38" i="12"/>
  <c r="EK38" i="12" s="1"/>
  <c r="CW24" i="12"/>
  <c r="EC24" i="12" s="1"/>
  <c r="EP24" i="12" s="1"/>
  <c r="ET24" i="12" s="1"/>
  <c r="DH25" i="12"/>
  <c r="EN25" i="12" s="1"/>
  <c r="EQ15" i="12"/>
  <c r="EU15" i="12" s="1"/>
  <c r="DF11" i="12"/>
  <c r="EL11" i="12" s="1"/>
  <c r="CY8" i="12"/>
  <c r="EE8" i="12" s="1"/>
  <c r="DE19" i="12"/>
  <c r="EK19" i="12" s="1"/>
  <c r="DE11" i="12"/>
  <c r="EK11" i="12" s="1"/>
  <c r="CY9" i="12"/>
  <c r="EE9" i="12" s="1"/>
  <c r="DA7" i="12"/>
  <c r="EG7" i="12" s="1"/>
  <c r="CV6" i="12"/>
  <c r="EB6" i="12" s="1"/>
  <c r="DH19" i="12"/>
  <c r="EN19" i="12" s="1"/>
  <c r="CZ11" i="12"/>
  <c r="EF11" i="12" s="1"/>
  <c r="EP11" i="12" s="1"/>
  <c r="ET11" i="12" s="1"/>
  <c r="DC11" i="12"/>
  <c r="EI11" i="12" s="1"/>
  <c r="DI37" i="12"/>
  <c r="EO37" i="12" s="1"/>
  <c r="DE37" i="12"/>
  <c r="EK37" i="12" s="1"/>
  <c r="DB37" i="12"/>
  <c r="EH37" i="12" s="1"/>
  <c r="DF37" i="12"/>
  <c r="EL37" i="12" s="1"/>
  <c r="CZ44" i="12"/>
  <c r="EF44" i="12" s="1"/>
  <c r="CV44" i="12"/>
  <c r="EB44" i="12" s="1"/>
  <c r="CW44" i="12"/>
  <c r="EC44" i="12" s="1"/>
  <c r="CX40" i="12"/>
  <c r="ED40" i="12" s="1"/>
  <c r="CT40" i="12"/>
  <c r="DZ40" i="12" s="1"/>
  <c r="DA40" i="12"/>
  <c r="EG40" i="12" s="1"/>
  <c r="CW40" i="12"/>
  <c r="EC40" i="12" s="1"/>
  <c r="CU40" i="12"/>
  <c r="EA40" i="12" s="1"/>
  <c r="CU43" i="12"/>
  <c r="EA43" i="12" s="1"/>
  <c r="CZ42" i="12"/>
  <c r="EF42" i="12" s="1"/>
  <c r="CV42" i="12"/>
  <c r="EB42" i="12" s="1"/>
  <c r="CY42" i="12"/>
  <c r="EE42" i="12" s="1"/>
  <c r="CV40" i="12"/>
  <c r="EB40" i="12" s="1"/>
  <c r="CZ38" i="12"/>
  <c r="EF38" i="12" s="1"/>
  <c r="CV38" i="12"/>
  <c r="EB38" i="12" s="1"/>
  <c r="CY38" i="12"/>
  <c r="EE38" i="12" s="1"/>
  <c r="CW42" i="12"/>
  <c r="EC42" i="12" s="1"/>
  <c r="DH32" i="12"/>
  <c r="EN32" i="12" s="1"/>
  <c r="DD32" i="12"/>
  <c r="EJ32" i="12" s="1"/>
  <c r="DG32" i="12"/>
  <c r="EM32" i="12" s="1"/>
  <c r="DC32" i="12"/>
  <c r="EI32" i="12" s="1"/>
  <c r="CY40" i="12"/>
  <c r="EE40" i="12" s="1"/>
  <c r="DD34" i="12"/>
  <c r="EJ34" i="12" s="1"/>
  <c r="DC34" i="12"/>
  <c r="EI34" i="12" s="1"/>
  <c r="DH34" i="12"/>
  <c r="EN34" i="12" s="1"/>
  <c r="DG34" i="12"/>
  <c r="EM34" i="12" s="1"/>
  <c r="CZ32" i="12"/>
  <c r="EF32" i="12" s="1"/>
  <c r="CV32" i="12"/>
  <c r="EB32" i="12" s="1"/>
  <c r="CY32" i="12"/>
  <c r="EE32" i="12" s="1"/>
  <c r="CU32" i="12"/>
  <c r="EA32" i="12" s="1"/>
  <c r="CX32" i="12"/>
  <c r="ED32" i="12" s="1"/>
  <c r="DH27" i="12"/>
  <c r="EN27" i="12" s="1"/>
  <c r="DD27" i="12"/>
  <c r="EJ27" i="12" s="1"/>
  <c r="DG27" i="12"/>
  <c r="EM27" i="12" s="1"/>
  <c r="DC27" i="12"/>
  <c r="EI27" i="12" s="1"/>
  <c r="CT43" i="12"/>
  <c r="DZ43" i="12" s="1"/>
  <c r="DA38" i="12"/>
  <c r="EG38" i="12" s="1"/>
  <c r="DE32" i="12"/>
  <c r="EK32" i="12" s="1"/>
  <c r="DF28" i="12"/>
  <c r="EL28" i="12" s="1"/>
  <c r="CZ27" i="12"/>
  <c r="EF27" i="12" s="1"/>
  <c r="CV27" i="12"/>
  <c r="EB27" i="12" s="1"/>
  <c r="CY27" i="12"/>
  <c r="EE27" i="12" s="1"/>
  <c r="CU27" i="12"/>
  <c r="EA27" i="12" s="1"/>
  <c r="DG22" i="12"/>
  <c r="EM22" i="12" s="1"/>
  <c r="DA21" i="12"/>
  <c r="EG21" i="12" s="1"/>
  <c r="CX21" i="12"/>
  <c r="ED21" i="12" s="1"/>
  <c r="CW21" i="12"/>
  <c r="EC21" i="12" s="1"/>
  <c r="CT21" i="12"/>
  <c r="DZ21" i="12" s="1"/>
  <c r="CT27" i="12"/>
  <c r="DZ27" i="12" s="1"/>
  <c r="DB22" i="12"/>
  <c r="EH22" i="12" s="1"/>
  <c r="DA27" i="12"/>
  <c r="EG27" i="12" s="1"/>
  <c r="CY26" i="12"/>
  <c r="EE26" i="12" s="1"/>
  <c r="CZ21" i="12"/>
  <c r="EF21" i="12" s="1"/>
  <c r="CX19" i="12"/>
  <c r="ED19" i="12" s="1"/>
  <c r="CT19" i="12"/>
  <c r="DZ19" i="12" s="1"/>
  <c r="CU19" i="12"/>
  <c r="EA19" i="12" s="1"/>
  <c r="CY19" i="12"/>
  <c r="EE19" i="12" s="1"/>
  <c r="CW10" i="12"/>
  <c r="EC10" i="12" s="1"/>
  <c r="CX10" i="12"/>
  <c r="ED10" i="12" s="1"/>
  <c r="DA19" i="12"/>
  <c r="EG19" i="12" s="1"/>
  <c r="DI16" i="12"/>
  <c r="EO16" i="12" s="1"/>
  <c r="DE16" i="12"/>
  <c r="EK16" i="12" s="1"/>
  <c r="DB16" i="12"/>
  <c r="EH16" i="12" s="1"/>
  <c r="DF16" i="12"/>
  <c r="EL16" i="12" s="1"/>
  <c r="DD9" i="12"/>
  <c r="EJ9" i="12" s="1"/>
  <c r="DI9" i="12"/>
  <c r="EO9" i="12" s="1"/>
  <c r="DE9" i="12"/>
  <c r="EK9" i="12" s="1"/>
  <c r="DH9" i="12"/>
  <c r="EN9" i="12" s="1"/>
  <c r="CZ4" i="12"/>
  <c r="EF4" i="12" s="1"/>
  <c r="CY4" i="12"/>
  <c r="EE4" i="12" s="1"/>
  <c r="CU4" i="12"/>
  <c r="EA4" i="12" s="1"/>
  <c r="CV4" i="12"/>
  <c r="EB4" i="12" s="1"/>
  <c r="CY21" i="12"/>
  <c r="EE21" i="12" s="1"/>
  <c r="CT18" i="12"/>
  <c r="DZ18" i="12" s="1"/>
  <c r="CY14" i="12"/>
  <c r="EE14" i="12" s="1"/>
  <c r="CU14" i="12"/>
  <c r="EA14" i="12" s="1"/>
  <c r="CZ14" i="12"/>
  <c r="EF14" i="12" s="1"/>
  <c r="CV14" i="12"/>
  <c r="EB14" i="12" s="1"/>
  <c r="CX14" i="12"/>
  <c r="ED14" i="12" s="1"/>
  <c r="CZ7" i="12"/>
  <c r="EF7" i="12" s="1"/>
  <c r="CW18" i="12"/>
  <c r="EC18" i="12" s="1"/>
  <c r="CX4" i="12"/>
  <c r="ED4" i="12" s="1"/>
  <c r="EQ30" i="12"/>
  <c r="EU30" i="12" s="1"/>
  <c r="DD28" i="12"/>
  <c r="EJ28" i="12" s="1"/>
  <c r="DH28" i="12"/>
  <c r="EN28" i="12" s="1"/>
  <c r="DC28" i="12"/>
  <c r="EI28" i="12" s="1"/>
  <c r="DG28" i="12"/>
  <c r="EM28" i="12" s="1"/>
  <c r="CZ28" i="12"/>
  <c r="EF28" i="12" s="1"/>
  <c r="CV28" i="12"/>
  <c r="EB28" i="12" s="1"/>
  <c r="DI28" i="12"/>
  <c r="EO28" i="12" s="1"/>
  <c r="DA31" i="12"/>
  <c r="EG31" i="12" s="1"/>
  <c r="CW31" i="12"/>
  <c r="EC31" i="12" s="1"/>
  <c r="CZ31" i="12"/>
  <c r="EF31" i="12" s="1"/>
  <c r="CV31" i="12"/>
  <c r="EB31" i="12" s="1"/>
  <c r="CX31" i="12"/>
  <c r="ED31" i="12" s="1"/>
  <c r="DH13" i="12"/>
  <c r="EN13" i="12" s="1"/>
  <c r="DD13" i="12"/>
  <c r="EJ13" i="12" s="1"/>
  <c r="DI13" i="12"/>
  <c r="EO13" i="12" s="1"/>
  <c r="DE13" i="12"/>
  <c r="EK13" i="12" s="1"/>
  <c r="CZ13" i="12"/>
  <c r="EF13" i="12" s="1"/>
  <c r="CV13" i="12"/>
  <c r="EB13" i="12" s="1"/>
  <c r="CW13" i="12"/>
  <c r="EC13" i="12" s="1"/>
  <c r="DA13" i="12"/>
  <c r="EG13" i="12" s="1"/>
  <c r="DA26" i="12"/>
  <c r="EG26" i="12" s="1"/>
  <c r="CW26" i="12"/>
  <c r="EC26" i="12" s="1"/>
  <c r="CZ26" i="12"/>
  <c r="EF26" i="12" s="1"/>
  <c r="CV26" i="12"/>
  <c r="EB26" i="12" s="1"/>
  <c r="DG4" i="12"/>
  <c r="EM4" i="12" s="1"/>
  <c r="DD4" i="12"/>
  <c r="EJ4" i="12" s="1"/>
  <c r="DH4" i="12"/>
  <c r="EN4" i="12" s="1"/>
  <c r="DC4" i="12"/>
  <c r="EI4" i="12" s="1"/>
  <c r="EQ24" i="12"/>
  <c r="EU24" i="12" s="1"/>
  <c r="CX18" i="12"/>
  <c r="ED18" i="12" s="1"/>
  <c r="DG13" i="12"/>
  <c r="EM13" i="12" s="1"/>
  <c r="DB4" i="12"/>
  <c r="EH4" i="12" s="1"/>
  <c r="EQ6" i="12"/>
  <c r="EU6" i="12" s="1"/>
  <c r="DI4" i="12"/>
  <c r="EO4" i="12" s="1"/>
  <c r="CT42" i="12"/>
  <c r="DZ42" i="12" s="1"/>
  <c r="CX44" i="12"/>
  <c r="ED44" i="12" s="1"/>
  <c r="DA43" i="12"/>
  <c r="EG43" i="12" s="1"/>
  <c r="DC41" i="12"/>
  <c r="EI41" i="12" s="1"/>
  <c r="DG37" i="12"/>
  <c r="EM37" i="12" s="1"/>
  <c r="CX36" i="12"/>
  <c r="ED36" i="12" s="1"/>
  <c r="DA36" i="12"/>
  <c r="EG36" i="12" s="1"/>
  <c r="CT36" i="12"/>
  <c r="DZ36" i="12" s="1"/>
  <c r="CY44" i="12"/>
  <c r="EE44" i="12" s="1"/>
  <c r="DH42" i="12"/>
  <c r="EN42" i="12" s="1"/>
  <c r="DG42" i="12"/>
  <c r="EM42" i="12" s="1"/>
  <c r="DA41" i="12"/>
  <c r="EG41" i="12" s="1"/>
  <c r="CW41" i="12"/>
  <c r="EC41" i="12" s="1"/>
  <c r="CT41" i="12"/>
  <c r="DZ41" i="12" s="1"/>
  <c r="CX41" i="12"/>
  <c r="ED41" i="12" s="1"/>
  <c r="DG39" i="12"/>
  <c r="EM39" i="12" s="1"/>
  <c r="DC39" i="12"/>
  <c r="EI39" i="12" s="1"/>
  <c r="DH39" i="12"/>
  <c r="EN39" i="12" s="1"/>
  <c r="CU38" i="12"/>
  <c r="EA38" i="12" s="1"/>
  <c r="DI36" i="12"/>
  <c r="EO36" i="12" s="1"/>
  <c r="DB36" i="12"/>
  <c r="EH36" i="12" s="1"/>
  <c r="DF36" i="12"/>
  <c r="EL36" i="12" s="1"/>
  <c r="DE36" i="12"/>
  <c r="EK36" i="12" s="1"/>
  <c r="DA44" i="12"/>
  <c r="EG44" i="12" s="1"/>
  <c r="DG35" i="12"/>
  <c r="EM35" i="12" s="1"/>
  <c r="DC35" i="12"/>
  <c r="EI35" i="12" s="1"/>
  <c r="DF35" i="12"/>
  <c r="EL35" i="12" s="1"/>
  <c r="DB35" i="12"/>
  <c r="EH35" i="12" s="1"/>
  <c r="DB34" i="12"/>
  <c r="EH34" i="12" s="1"/>
  <c r="CY36" i="12"/>
  <c r="EE36" i="12" s="1"/>
  <c r="DD37" i="12"/>
  <c r="EJ37" i="12" s="1"/>
  <c r="CT32" i="12"/>
  <c r="DZ32" i="12" s="1"/>
  <c r="DH23" i="12"/>
  <c r="EN23" i="12" s="1"/>
  <c r="DD23" i="12"/>
  <c r="EJ23" i="12" s="1"/>
  <c r="DG23" i="12"/>
  <c r="EM23" i="12" s="1"/>
  <c r="DC23" i="12"/>
  <c r="EI23" i="12" s="1"/>
  <c r="DB43" i="12"/>
  <c r="EH43" i="12" s="1"/>
  <c r="CW38" i="12"/>
  <c r="EC38" i="12" s="1"/>
  <c r="DA32" i="12"/>
  <c r="EG32" i="12" s="1"/>
  <c r="CY31" i="12"/>
  <c r="EE31" i="12" s="1"/>
  <c r="DB28" i="12"/>
  <c r="EH28" i="12" s="1"/>
  <c r="CZ23" i="12"/>
  <c r="EF23" i="12" s="1"/>
  <c r="CV23" i="12"/>
  <c r="EB23" i="12" s="1"/>
  <c r="CY23" i="12"/>
  <c r="EE23" i="12" s="1"/>
  <c r="CU23" i="12"/>
  <c r="EA23" i="12" s="1"/>
  <c r="EP33" i="12"/>
  <c r="ET33" i="12" s="1"/>
  <c r="EP29" i="12"/>
  <c r="ET29" i="12" s="1"/>
  <c r="CY28" i="12"/>
  <c r="EE28" i="12" s="1"/>
  <c r="DF27" i="12"/>
  <c r="EL27" i="12" s="1"/>
  <c r="CX25" i="12"/>
  <c r="ED25" i="12" s="1"/>
  <c r="CT25" i="12"/>
  <c r="DZ25" i="12" s="1"/>
  <c r="CW25" i="12"/>
  <c r="EC25" i="12" s="1"/>
  <c r="DA25" i="12"/>
  <c r="EG25" i="12" s="1"/>
  <c r="CT23" i="12"/>
  <c r="DZ23" i="12" s="1"/>
  <c r="CW28" i="12"/>
  <c r="EC28" i="12" s="1"/>
  <c r="CW27" i="12"/>
  <c r="EC27" i="12" s="1"/>
  <c r="CU26" i="12"/>
  <c r="EA26" i="12" s="1"/>
  <c r="CW23" i="12"/>
  <c r="EC23" i="12" s="1"/>
  <c r="CV21" i="12"/>
  <c r="EB21" i="12" s="1"/>
  <c r="CT13" i="12"/>
  <c r="DZ13" i="12" s="1"/>
  <c r="DI31" i="12"/>
  <c r="EO31" i="12" s="1"/>
  <c r="DE31" i="12"/>
  <c r="EK31" i="12" s="1"/>
  <c r="DD31" i="12"/>
  <c r="EJ31" i="12" s="1"/>
  <c r="DH31" i="12"/>
  <c r="EN31" i="12" s="1"/>
  <c r="EQ20" i="12"/>
  <c r="EU20" i="12" s="1"/>
  <c r="DH17" i="12"/>
  <c r="EN17" i="12" s="1"/>
  <c r="DD17" i="12"/>
  <c r="EJ17" i="12" s="1"/>
  <c r="DI17" i="12"/>
  <c r="EO17" i="12" s="1"/>
  <c r="DE17" i="12"/>
  <c r="EK17" i="12" s="1"/>
  <c r="CZ17" i="12"/>
  <c r="EF17" i="12" s="1"/>
  <c r="CV17" i="12"/>
  <c r="EB17" i="12" s="1"/>
  <c r="CW17" i="12"/>
  <c r="EC17" i="12" s="1"/>
  <c r="DA17" i="12"/>
  <c r="EG17" i="12" s="1"/>
  <c r="DB13" i="12"/>
  <c r="EH13" i="12" s="1"/>
  <c r="EQ11" i="12"/>
  <c r="EU11" i="12" s="1"/>
  <c r="DB7" i="12"/>
  <c r="EH7" i="12" s="1"/>
  <c r="DG7" i="12"/>
  <c r="EM7" i="12" s="1"/>
  <c r="DF7" i="12"/>
  <c r="EL7" i="12" s="1"/>
  <c r="DC7" i="12"/>
  <c r="EI7" i="12" s="1"/>
  <c r="DI21" i="12"/>
  <c r="EO21" i="12" s="1"/>
  <c r="DF21" i="12"/>
  <c r="EL21" i="12" s="1"/>
  <c r="DE21" i="12"/>
  <c r="EK21" i="12" s="1"/>
  <c r="DB21" i="12"/>
  <c r="EH21" i="12" s="1"/>
  <c r="DC13" i="12"/>
  <c r="EI13" i="12" s="1"/>
  <c r="CW19" i="12"/>
  <c r="EC19" i="12" s="1"/>
  <c r="DI12" i="12"/>
  <c r="EO12" i="12" s="1"/>
  <c r="DE12" i="12"/>
  <c r="EK12" i="12" s="1"/>
  <c r="DB12" i="12"/>
  <c r="EH12" i="12" s="1"/>
  <c r="DF12" i="12"/>
  <c r="EL12" i="12" s="1"/>
  <c r="DG9" i="12"/>
  <c r="EM9" i="12" s="1"/>
  <c r="CT8" i="12"/>
  <c r="DZ8" i="12" s="1"/>
  <c r="CW8" i="12"/>
  <c r="EC8" i="12" s="1"/>
  <c r="DA8" i="12"/>
  <c r="EG8" i="12" s="1"/>
  <c r="CX8" i="12"/>
  <c r="ED8" i="12" s="1"/>
  <c r="CW7" i="12"/>
  <c r="EC7" i="12" s="1"/>
  <c r="DI26" i="12"/>
  <c r="EO26" i="12" s="1"/>
  <c r="DE26" i="12"/>
  <c r="EK26" i="12" s="1"/>
  <c r="DD26" i="12"/>
  <c r="EJ26" i="12" s="1"/>
  <c r="DH26" i="12"/>
  <c r="EN26" i="12" s="1"/>
  <c r="CY13" i="12"/>
  <c r="EE13" i="12" s="1"/>
  <c r="CZ19" i="12"/>
  <c r="EF19" i="12" s="1"/>
  <c r="DG18" i="12"/>
  <c r="EM18" i="12" s="1"/>
  <c r="DC18" i="12"/>
  <c r="EI18" i="12" s="1"/>
  <c r="DH18" i="12"/>
  <c r="EN18" i="12" s="1"/>
  <c r="DD18" i="12"/>
  <c r="EJ18" i="12" s="1"/>
  <c r="CT14" i="12"/>
  <c r="DZ14" i="12" s="1"/>
  <c r="CV9" i="12"/>
  <c r="EB9" i="12" s="1"/>
  <c r="CW9" i="12"/>
  <c r="EC9" i="12" s="1"/>
  <c r="DA9" i="12"/>
  <c r="EG9" i="12" s="1"/>
  <c r="CZ9" i="12"/>
  <c r="EF9" i="12" s="1"/>
  <c r="CT9" i="12"/>
  <c r="DZ9" i="12" s="1"/>
  <c r="DG17" i="12"/>
  <c r="EM17" i="12" s="1"/>
  <c r="CT4" i="12"/>
  <c r="DZ4" i="12" s="1"/>
  <c r="DA4" i="12"/>
  <c r="EG4" i="12" s="1"/>
  <c r="CX43" i="12"/>
  <c r="ED43" i="12" s="1"/>
  <c r="CT28" i="12"/>
  <c r="DZ28" i="12" s="1"/>
  <c r="DI22" i="12"/>
  <c r="EO22" i="12" s="1"/>
  <c r="DH22" i="12"/>
  <c r="EN22" i="12" s="1"/>
  <c r="DE22" i="12"/>
  <c r="EK22" i="12" s="1"/>
  <c r="DD22" i="12"/>
  <c r="EJ22" i="12" s="1"/>
  <c r="DF22" i="12"/>
  <c r="EL22" i="12" s="1"/>
  <c r="CY10" i="12"/>
  <c r="EE10" i="12" s="1"/>
  <c r="CZ10" i="12"/>
  <c r="EF10" i="12" s="1"/>
  <c r="CV10" i="12"/>
  <c r="EB10" i="12" s="1"/>
  <c r="CU10" i="12"/>
  <c r="EA10" i="12" s="1"/>
  <c r="DA28" i="12"/>
  <c r="EG28" i="12" s="1"/>
  <c r="CT26" i="12"/>
  <c r="DZ26" i="12" s="1"/>
  <c r="CY18" i="12"/>
  <c r="EE18" i="12" s="1"/>
  <c r="CU18" i="12"/>
  <c r="EA18" i="12" s="1"/>
  <c r="CZ18" i="12"/>
  <c r="EF18" i="12" s="1"/>
  <c r="CV18" i="12"/>
  <c r="EB18" i="12" s="1"/>
  <c r="EQ5" i="12"/>
  <c r="EU5" i="12" s="1"/>
  <c r="CT38" i="12"/>
  <c r="DZ38" i="12" s="1"/>
  <c r="CT44" i="12"/>
  <c r="DZ44" i="12" s="1"/>
  <c r="CW43" i="12"/>
  <c r="EC43" i="12" s="1"/>
  <c r="DC37" i="12"/>
  <c r="EI37" i="12" s="1"/>
  <c r="DI41" i="12"/>
  <c r="EO41" i="12" s="1"/>
  <c r="DE41" i="12"/>
  <c r="EK41" i="12" s="1"/>
  <c r="DB41" i="12"/>
  <c r="EH41" i="12" s="1"/>
  <c r="DF41" i="12"/>
  <c r="EL41" i="12" s="1"/>
  <c r="CY39" i="12"/>
  <c r="EE39" i="12" s="1"/>
  <c r="CU39" i="12"/>
  <c r="EA39" i="12" s="1"/>
  <c r="CZ39" i="12"/>
  <c r="EF39" i="12" s="1"/>
  <c r="CX39" i="12"/>
  <c r="ED39" i="12" s="1"/>
  <c r="DH37" i="12"/>
  <c r="EN37" i="12" s="1"/>
  <c r="CV34" i="12"/>
  <c r="EB34" i="12" s="1"/>
  <c r="CU34" i="12"/>
  <c r="EA34" i="12" s="1"/>
  <c r="CZ34" i="12"/>
  <c r="EF34" i="12" s="1"/>
  <c r="CY34" i="12"/>
  <c r="EE34" i="12" s="1"/>
  <c r="CX34" i="12"/>
  <c r="ED34" i="12" s="1"/>
  <c r="DD41" i="12"/>
  <c r="EJ41" i="12" s="1"/>
  <c r="EP35" i="12"/>
  <c r="ET35" i="12" s="1"/>
  <c r="DI34" i="12"/>
  <c r="EO34" i="12" s="1"/>
  <c r="DF32" i="12"/>
  <c r="EL32" i="12" s="1"/>
  <c r="CU44" i="12"/>
  <c r="EA44" i="12" s="1"/>
  <c r="DH38" i="12"/>
  <c r="EN38" i="12" s="1"/>
  <c r="DD38" i="12"/>
  <c r="EJ38" i="12" s="1"/>
  <c r="DG38" i="12"/>
  <c r="EM38" i="12" s="1"/>
  <c r="CW36" i="12"/>
  <c r="EC36" i="12" s="1"/>
  <c r="CW32" i="12"/>
  <c r="EC32" i="12" s="1"/>
  <c r="CU31" i="12"/>
  <c r="EA31" i="12" s="1"/>
  <c r="CX28" i="12"/>
  <c r="ED28" i="12" s="1"/>
  <c r="DC42" i="12"/>
  <c r="EI42" i="12" s="1"/>
  <c r="EQ42" i="12" s="1"/>
  <c r="EU42" i="12" s="1"/>
  <c r="EQ33" i="12"/>
  <c r="EU33" i="12" s="1"/>
  <c r="EQ29" i="12"/>
  <c r="EU29" i="12" s="1"/>
  <c r="CU28" i="12"/>
  <c r="EA28" i="12" s="1"/>
  <c r="DB27" i="12"/>
  <c r="EH27" i="12" s="1"/>
  <c r="DF23" i="12"/>
  <c r="EL23" i="12" s="1"/>
  <c r="DA22" i="12"/>
  <c r="EG22" i="12" s="1"/>
  <c r="CZ22" i="12"/>
  <c r="EF22" i="12" s="1"/>
  <c r="CW22" i="12"/>
  <c r="EC22" i="12" s="1"/>
  <c r="CV22" i="12"/>
  <c r="EB22" i="12" s="1"/>
  <c r="CT22" i="12"/>
  <c r="DZ22" i="12" s="1"/>
  <c r="DI27" i="12"/>
  <c r="EO27" i="12" s="1"/>
  <c r="DI23" i="12"/>
  <c r="EO23" i="12" s="1"/>
  <c r="DB31" i="12"/>
  <c r="EH31" i="12" s="1"/>
  <c r="DF17" i="12"/>
  <c r="EL17" i="12" s="1"/>
  <c r="DH16" i="12"/>
  <c r="EN16" i="12" s="1"/>
  <c r="CX13" i="12"/>
  <c r="ED13" i="12" s="1"/>
  <c r="CT7" i="12"/>
  <c r="DZ7" i="12" s="1"/>
  <c r="CY7" i="12"/>
  <c r="EE7" i="12" s="1"/>
  <c r="CU7" i="12"/>
  <c r="EA7" i="12" s="1"/>
  <c r="CX7" i="12"/>
  <c r="ED7" i="12" s="1"/>
  <c r="DC21" i="12"/>
  <c r="EI21" i="12" s="1"/>
  <c r="DC17" i="12"/>
  <c r="EI17" i="12" s="1"/>
  <c r="CU13" i="12"/>
  <c r="EA13" i="12" s="1"/>
  <c r="DC9" i="12"/>
  <c r="EI9" i="12" s="1"/>
  <c r="DI7" i="12"/>
  <c r="EO7" i="12" s="1"/>
  <c r="DB26" i="12"/>
  <c r="EH26" i="12" s="1"/>
  <c r="CY17" i="12"/>
  <c r="EE17" i="12" s="1"/>
  <c r="DG10" i="12"/>
  <c r="EM10" i="12" s="1"/>
  <c r="DC10" i="12"/>
  <c r="EI10" i="12" s="1"/>
  <c r="DD10" i="12"/>
  <c r="EJ10" i="12" s="1"/>
  <c r="DH10" i="12"/>
  <c r="EN10" i="12" s="1"/>
  <c r="CV19" i="12"/>
  <c r="EB19" i="12" s="1"/>
  <c r="DB18" i="12"/>
  <c r="EH18" i="12" s="1"/>
  <c r="DG14" i="12"/>
  <c r="EM14" i="12" s="1"/>
  <c r="DC14" i="12"/>
  <c r="EI14" i="12" s="1"/>
  <c r="DD14" i="12"/>
  <c r="EJ14" i="12" s="1"/>
  <c r="DH14" i="12"/>
  <c r="EN14" i="12" s="1"/>
  <c r="EP12" i="12"/>
  <c r="ET12" i="12" s="1"/>
  <c r="DF9" i="12"/>
  <c r="EL9" i="12" s="1"/>
  <c r="DH7" i="12"/>
  <c r="EN7" i="12" s="1"/>
  <c r="DF26" i="12"/>
  <c r="EL26" i="12" s="1"/>
  <c r="DI14" i="12"/>
  <c r="EO14" i="12" s="1"/>
  <c r="DF4" i="12"/>
  <c r="EL4" i="12" s="1"/>
  <c r="CW4" i="12"/>
  <c r="EC4" i="12" s="1"/>
  <c r="EP5" i="12"/>
  <c r="ET5" i="12" s="1"/>
  <c r="EQ8" i="12"/>
  <c r="EU8" i="12" s="1"/>
  <c r="EQ13" i="6" l="1"/>
  <c r="EU13" i="6" s="1"/>
  <c r="EQ21" i="6"/>
  <c r="EU21" i="6" s="1"/>
  <c r="EQ10" i="7"/>
  <c r="EU10" i="7" s="1"/>
  <c r="EQ13" i="7"/>
  <c r="EU13" i="7" s="1"/>
  <c r="ER26" i="6"/>
  <c r="ER25" i="6"/>
  <c r="ER27" i="6"/>
  <c r="EP16" i="6"/>
  <c r="ET16" i="6" s="1"/>
  <c r="EQ17" i="8"/>
  <c r="EU17" i="8" s="1"/>
  <c r="EQ10" i="6"/>
  <c r="EU10" i="6" s="1"/>
  <c r="EQ4" i="8"/>
  <c r="EU4" i="8" s="1"/>
  <c r="EQ11" i="6"/>
  <c r="EU11" i="6" s="1"/>
  <c r="EP22" i="7"/>
  <c r="ET22" i="7" s="1"/>
  <c r="EQ26" i="7"/>
  <c r="EU26" i="7" s="1"/>
  <c r="EP8" i="5"/>
  <c r="ET8" i="5" s="1"/>
  <c r="EQ14" i="8"/>
  <c r="EU14" i="8" s="1"/>
  <c r="EQ26" i="5"/>
  <c r="EU26" i="5" s="1"/>
  <c r="EQ28" i="5"/>
  <c r="EU28" i="5" s="1"/>
  <c r="EQ22" i="6"/>
  <c r="EU22" i="6" s="1"/>
  <c r="EP4" i="8"/>
  <c r="ET4" i="8" s="1"/>
  <c r="EQ6" i="6"/>
  <c r="EU6" i="6" s="1"/>
  <c r="EQ8" i="6"/>
  <c r="EU8" i="6" s="1"/>
  <c r="EP6" i="6"/>
  <c r="ET6" i="6" s="1"/>
  <c r="EQ12" i="7"/>
  <c r="EU12" i="7" s="1"/>
  <c r="EQ14" i="7"/>
  <c r="EU14" i="7" s="1"/>
  <c r="EP19" i="7"/>
  <c r="ET19" i="7" s="1"/>
  <c r="EQ19" i="7"/>
  <c r="EU19" i="7" s="1"/>
  <c r="EP23" i="7"/>
  <c r="ET23" i="7" s="1"/>
  <c r="EQ23" i="7"/>
  <c r="EU23" i="7" s="1"/>
  <c r="EP27" i="7"/>
  <c r="ET27" i="7" s="1"/>
  <c r="EP11" i="5"/>
  <c r="ET11" i="5" s="1"/>
  <c r="EQ18" i="6"/>
  <c r="EU18" i="6" s="1"/>
  <c r="EP8" i="6"/>
  <c r="ET8" i="6" s="1"/>
  <c r="EQ11" i="7"/>
  <c r="EU11" i="7" s="1"/>
  <c r="EP11" i="7"/>
  <c r="ET11" i="7" s="1"/>
  <c r="EQ22" i="7"/>
  <c r="EU22" i="7" s="1"/>
  <c r="EP29" i="7"/>
  <c r="ET29" i="7" s="1"/>
  <c r="EP7" i="5"/>
  <c r="ET7" i="5" s="1"/>
  <c r="EQ20" i="7"/>
  <c r="EU20" i="7" s="1"/>
  <c r="EP26" i="7"/>
  <c r="ET26" i="7" s="1"/>
  <c r="EP24" i="5"/>
  <c r="ET24" i="5" s="1"/>
  <c r="EP26" i="5"/>
  <c r="ET26" i="5" s="1"/>
  <c r="EP22" i="5"/>
  <c r="ET22" i="5" s="1"/>
  <c r="EP4" i="5"/>
  <c r="ET4" i="5" s="1"/>
  <c r="EP14" i="5"/>
  <c r="ET14" i="5" s="1"/>
  <c r="EQ24" i="5"/>
  <c r="EU24" i="5" s="1"/>
  <c r="EQ7" i="8"/>
  <c r="EU7" i="8" s="1"/>
  <c r="ET26" i="1"/>
  <c r="GP26" i="1" s="1"/>
  <c r="EP26" i="1"/>
  <c r="GL26" i="1" s="1"/>
  <c r="EW27" i="1"/>
  <c r="GS27" i="1" s="1"/>
  <c r="ES27" i="1"/>
  <c r="GO27" i="1" s="1"/>
  <c r="EV27" i="1"/>
  <c r="GR27" i="1" s="1"/>
  <c r="ER27" i="1"/>
  <c r="GN27" i="1" s="1"/>
  <c r="EQ16" i="8"/>
  <c r="EU16" i="8" s="1"/>
  <c r="EQ9" i="6"/>
  <c r="EU9" i="6" s="1"/>
  <c r="EO5" i="1"/>
  <c r="GK5" i="1" s="1"/>
  <c r="EH5" i="1"/>
  <c r="GD5" i="1" s="1"/>
  <c r="EI5" i="1"/>
  <c r="GE5" i="1" s="1"/>
  <c r="EL5" i="1"/>
  <c r="GH5" i="1" s="1"/>
  <c r="EK5" i="1"/>
  <c r="GG5" i="1" s="1"/>
  <c r="EO4" i="1"/>
  <c r="GK4" i="1" s="1"/>
  <c r="EI4" i="1"/>
  <c r="GE4" i="1" s="1"/>
  <c r="EM17" i="1"/>
  <c r="GI17" i="1" s="1"/>
  <c r="EJ17" i="1"/>
  <c r="GF17" i="1" s="1"/>
  <c r="EN17" i="1"/>
  <c r="GJ17" i="1" s="1"/>
  <c r="EI17" i="1"/>
  <c r="GE17" i="1" s="1"/>
  <c r="EH17" i="1"/>
  <c r="GD17" i="1" s="1"/>
  <c r="EK17" i="1"/>
  <c r="GG17" i="1" s="1"/>
  <c r="EL17" i="1"/>
  <c r="GH17" i="1" s="1"/>
  <c r="FB14" i="1"/>
  <c r="GX14" i="1" s="1"/>
  <c r="FA14" i="1"/>
  <c r="GW14" i="1" s="1"/>
  <c r="FE14" i="1"/>
  <c r="HA14" i="1" s="1"/>
  <c r="FC14" i="1"/>
  <c r="GY14" i="1" s="1"/>
  <c r="EX14" i="1"/>
  <c r="GT14" i="1" s="1"/>
  <c r="FE20" i="1"/>
  <c r="HA20" i="1" s="1"/>
  <c r="EI16" i="1"/>
  <c r="GE16" i="1" s="1"/>
  <c r="EN16" i="1"/>
  <c r="GJ16" i="1" s="1"/>
  <c r="EH16" i="1"/>
  <c r="GD16" i="1" s="1"/>
  <c r="EO16" i="1"/>
  <c r="GK16" i="1" s="1"/>
  <c r="EH14" i="1"/>
  <c r="GD14" i="1" s="1"/>
  <c r="EO14" i="1"/>
  <c r="GK14" i="1" s="1"/>
  <c r="EL14" i="1"/>
  <c r="GH14" i="1" s="1"/>
  <c r="EI14" i="1"/>
  <c r="GE14" i="1" s="1"/>
  <c r="EK14" i="1"/>
  <c r="GG14" i="1" s="1"/>
  <c r="EN18" i="1"/>
  <c r="GJ18" i="1" s="1"/>
  <c r="EO19" i="1"/>
  <c r="GK19" i="1" s="1"/>
  <c r="EL19" i="1"/>
  <c r="GH19" i="1" s="1"/>
  <c r="EK19" i="1"/>
  <c r="GG19" i="1" s="1"/>
  <c r="EH19" i="1"/>
  <c r="GD19" i="1" s="1"/>
  <c r="EI19" i="1"/>
  <c r="GE19" i="1" s="1"/>
  <c r="EN19" i="1"/>
  <c r="GJ19" i="1" s="1"/>
  <c r="ET20" i="1"/>
  <c r="GP20" i="1" s="1"/>
  <c r="EU4" i="1"/>
  <c r="GQ4" i="1" s="1"/>
  <c r="EW4" i="1"/>
  <c r="GS4" i="1" s="1"/>
  <c r="ES4" i="1"/>
  <c r="GO4" i="1" s="1"/>
  <c r="ER4" i="1"/>
  <c r="GN4" i="1" s="1"/>
  <c r="EQ4" i="1"/>
  <c r="GM4" i="1" s="1"/>
  <c r="EV4" i="1"/>
  <c r="GR4" i="1" s="1"/>
  <c r="EN5" i="1"/>
  <c r="GJ5" i="1" s="1"/>
  <c r="EJ19" i="1"/>
  <c r="GF19" i="1" s="1"/>
  <c r="EV12" i="1"/>
  <c r="GR12" i="1" s="1"/>
  <c r="EQ12" i="1"/>
  <c r="GM12" i="1" s="1"/>
  <c r="EW12" i="1"/>
  <c r="GS12" i="1" s="1"/>
  <c r="ER12" i="1"/>
  <c r="GN12" i="1" s="1"/>
  <c r="EU12" i="1"/>
  <c r="GQ12" i="1" s="1"/>
  <c r="FD12" i="1"/>
  <c r="GZ12" i="1" s="1"/>
  <c r="FC12" i="1"/>
  <c r="GY12" i="1" s="1"/>
  <c r="EY12" i="1"/>
  <c r="GU12" i="1" s="1"/>
  <c r="EZ12" i="1"/>
  <c r="GV12" i="1" s="1"/>
  <c r="FA12" i="1"/>
  <c r="GW12" i="1" s="1"/>
  <c r="HC10" i="1"/>
  <c r="FB17" i="1"/>
  <c r="GX17" i="1" s="1"/>
  <c r="FD14" i="1"/>
  <c r="GZ14" i="1" s="1"/>
  <c r="EP12" i="7"/>
  <c r="ET12" i="7" s="1"/>
  <c r="EQ8" i="7"/>
  <c r="EU8" i="7" s="1"/>
  <c r="EQ5" i="7"/>
  <c r="EU5" i="7" s="1"/>
  <c r="EP18" i="7"/>
  <c r="ET18" i="7" s="1"/>
  <c r="EQ28" i="7"/>
  <c r="EU28" i="7" s="1"/>
  <c r="EP25" i="7"/>
  <c r="ET25" i="7" s="1"/>
  <c r="EQ13" i="5"/>
  <c r="EU13" i="5" s="1"/>
  <c r="EQ15" i="5"/>
  <c r="EU15" i="5" s="1"/>
  <c r="EQ17" i="5"/>
  <c r="EU17" i="5" s="1"/>
  <c r="EQ19" i="5"/>
  <c r="EU19" i="5" s="1"/>
  <c r="EQ21" i="5"/>
  <c r="EU21" i="5" s="1"/>
  <c r="EP15" i="5"/>
  <c r="ET15" i="5" s="1"/>
  <c r="EQ9" i="7"/>
  <c r="EU9" i="7" s="1"/>
  <c r="EP12" i="5"/>
  <c r="ET12" i="5" s="1"/>
  <c r="EP18" i="5"/>
  <c r="ET18" i="5" s="1"/>
  <c r="EQ25" i="5"/>
  <c r="EU25" i="5" s="1"/>
  <c r="EQ30" i="5"/>
  <c r="EU30" i="5" s="1"/>
  <c r="EP7" i="8"/>
  <c r="ET7" i="8" s="1"/>
  <c r="EQ7" i="6"/>
  <c r="EU7" i="6" s="1"/>
  <c r="EP20" i="6"/>
  <c r="ET20" i="6" s="1"/>
  <c r="HC25" i="1"/>
  <c r="EH4" i="1"/>
  <c r="GD4" i="1" s="1"/>
  <c r="HD11" i="1"/>
  <c r="EY10" i="1"/>
  <c r="GU10" i="1" s="1"/>
  <c r="FA10" i="1"/>
  <c r="GW10" i="1" s="1"/>
  <c r="FC10" i="1"/>
  <c r="GY10" i="1" s="1"/>
  <c r="FE10" i="1"/>
  <c r="HA10" i="1" s="1"/>
  <c r="HC14" i="1"/>
  <c r="HB8" i="1"/>
  <c r="EX18" i="1"/>
  <c r="GT18" i="1" s="1"/>
  <c r="HD18" i="1" s="1"/>
  <c r="FC18" i="1"/>
  <c r="GY18" i="1" s="1"/>
  <c r="FD18" i="1"/>
  <c r="GZ18" i="1" s="1"/>
  <c r="EY18" i="1"/>
  <c r="GU18" i="1" s="1"/>
  <c r="FB18" i="1"/>
  <c r="GX18" i="1" s="1"/>
  <c r="EV18" i="1"/>
  <c r="GR18" i="1" s="1"/>
  <c r="ET4" i="1"/>
  <c r="GP4" i="1" s="1"/>
  <c r="EW18" i="1"/>
  <c r="GS18" i="1" s="1"/>
  <c r="EP12" i="1"/>
  <c r="GL12" i="1" s="1"/>
  <c r="FD10" i="1"/>
  <c r="GZ10" i="1" s="1"/>
  <c r="EX5" i="1"/>
  <c r="GT5" i="1" s="1"/>
  <c r="FB5" i="1"/>
  <c r="GX5" i="1" s="1"/>
  <c r="FA5" i="1"/>
  <c r="GW5" i="1" s="1"/>
  <c r="FE5" i="1"/>
  <c r="HA5" i="1" s="1"/>
  <c r="FC5" i="1"/>
  <c r="GY5" i="1" s="1"/>
  <c r="HC13" i="1"/>
  <c r="FE15" i="1"/>
  <c r="HA15" i="1" s="1"/>
  <c r="EZ15" i="1"/>
  <c r="GV15" i="1" s="1"/>
  <c r="EX15" i="1"/>
  <c r="GT15" i="1" s="1"/>
  <c r="FA15" i="1"/>
  <c r="GW15" i="1" s="1"/>
  <c r="FD15" i="1"/>
  <c r="GZ15" i="1" s="1"/>
  <c r="EP34" i="12"/>
  <c r="ET34" i="12" s="1"/>
  <c r="EP6" i="7"/>
  <c r="ET6" i="7" s="1"/>
  <c r="EP10" i="7"/>
  <c r="ET10" i="7" s="1"/>
  <c r="EQ16" i="7"/>
  <c r="EU16" i="7" s="1"/>
  <c r="EP16" i="7"/>
  <c r="ET16" i="7" s="1"/>
  <c r="EP21" i="7"/>
  <c r="ET21" i="7" s="1"/>
  <c r="EQ29" i="7"/>
  <c r="EU29" i="7" s="1"/>
  <c r="EP16" i="5"/>
  <c r="ET16" i="5" s="1"/>
  <c r="EP20" i="5"/>
  <c r="ET20" i="5" s="1"/>
  <c r="EP9" i="7"/>
  <c r="ET9" i="7" s="1"/>
  <c r="EP13" i="5"/>
  <c r="ET13" i="5" s="1"/>
  <c r="EP17" i="5"/>
  <c r="ET17" i="5" s="1"/>
  <c r="EP21" i="5"/>
  <c r="ET21" i="5" s="1"/>
  <c r="EQ27" i="5"/>
  <c r="EU27" i="5" s="1"/>
  <c r="EP9" i="8"/>
  <c r="ET9" i="8" s="1"/>
  <c r="EP11" i="8"/>
  <c r="ET11" i="8" s="1"/>
  <c r="EQ12" i="8"/>
  <c r="EU12" i="8" s="1"/>
  <c r="EQ13" i="8"/>
  <c r="EU13" i="8" s="1"/>
  <c r="EV26" i="1"/>
  <c r="GR26" i="1" s="1"/>
  <c r="ER26" i="1"/>
  <c r="GN26" i="1" s="1"/>
  <c r="EQ26" i="1"/>
  <c r="GM26" i="1" s="1"/>
  <c r="EU26" i="1"/>
  <c r="GQ26" i="1" s="1"/>
  <c r="EQ23" i="5"/>
  <c r="EU23" i="5" s="1"/>
  <c r="EP6" i="1"/>
  <c r="GL6" i="1" s="1"/>
  <c r="EQ6" i="1"/>
  <c r="GM6" i="1" s="1"/>
  <c r="ES6" i="1"/>
  <c r="GO6" i="1" s="1"/>
  <c r="ET6" i="1"/>
  <c r="GP6" i="1" s="1"/>
  <c r="EW6" i="1"/>
  <c r="GS6" i="1" s="1"/>
  <c r="EV6" i="1"/>
  <c r="GR6" i="1" s="1"/>
  <c r="EU6" i="1"/>
  <c r="GQ6" i="1" s="1"/>
  <c r="EJ11" i="1"/>
  <c r="GF11" i="1" s="1"/>
  <c r="EK11" i="1"/>
  <c r="GG11" i="1" s="1"/>
  <c r="EN11" i="1"/>
  <c r="GJ11" i="1" s="1"/>
  <c r="EL11" i="1"/>
  <c r="GH11" i="1" s="1"/>
  <c r="EO11" i="1"/>
  <c r="GK11" i="1" s="1"/>
  <c r="EP24" i="6"/>
  <c r="ET24" i="6" s="1"/>
  <c r="ET23" i="1"/>
  <c r="GP23" i="1" s="1"/>
  <c r="EP23" i="1"/>
  <c r="GL23" i="1" s="1"/>
  <c r="EW23" i="1"/>
  <c r="GS23" i="1" s="1"/>
  <c r="ES23" i="1"/>
  <c r="GO23" i="1" s="1"/>
  <c r="EU23" i="1"/>
  <c r="GQ23" i="1" s="1"/>
  <c r="EL18" i="1"/>
  <c r="GH18" i="1" s="1"/>
  <c r="EM18" i="1"/>
  <c r="GI18" i="1" s="1"/>
  <c r="EH18" i="1"/>
  <c r="GD18" i="1" s="1"/>
  <c r="EI18" i="1"/>
  <c r="GE18" i="1" s="1"/>
  <c r="EQ5" i="6"/>
  <c r="EU5" i="6" s="1"/>
  <c r="EL4" i="1"/>
  <c r="GH4" i="1" s="1"/>
  <c r="EH11" i="1"/>
  <c r="GD11" i="1" s="1"/>
  <c r="ET5" i="1"/>
  <c r="GP5" i="1" s="1"/>
  <c r="ES5" i="1"/>
  <c r="GO5" i="1" s="1"/>
  <c r="EQ5" i="1"/>
  <c r="GM5" i="1" s="1"/>
  <c r="EW5" i="1"/>
  <c r="GS5" i="1" s="1"/>
  <c r="EP5" i="1"/>
  <c r="GL5" i="1" s="1"/>
  <c r="EU5" i="1"/>
  <c r="GQ5" i="1" s="1"/>
  <c r="EM10" i="1"/>
  <c r="GI10" i="1" s="1"/>
  <c r="EO10" i="1"/>
  <c r="GK10" i="1" s="1"/>
  <c r="EL10" i="1"/>
  <c r="GH10" i="1" s="1"/>
  <c r="EI10" i="1"/>
  <c r="GE10" i="1" s="1"/>
  <c r="EK10" i="1"/>
  <c r="GG10" i="1" s="1"/>
  <c r="EH10" i="1"/>
  <c r="GD10" i="1" s="1"/>
  <c r="HB10" i="1" s="1"/>
  <c r="EJ10" i="1"/>
  <c r="GF10" i="1" s="1"/>
  <c r="FB16" i="1"/>
  <c r="GX16" i="1" s="1"/>
  <c r="HC8" i="1"/>
  <c r="EQ18" i="1"/>
  <c r="GM18" i="1" s="1"/>
  <c r="ET18" i="1"/>
  <c r="GP18" i="1" s="1"/>
  <c r="EP18" i="1"/>
  <c r="GL18" i="1" s="1"/>
  <c r="ER18" i="1"/>
  <c r="GN18" i="1" s="1"/>
  <c r="EU18" i="1"/>
  <c r="GQ18" i="1" s="1"/>
  <c r="EV20" i="1"/>
  <c r="GR20" i="1" s="1"/>
  <c r="EW20" i="1"/>
  <c r="GS20" i="1" s="1"/>
  <c r="EP20" i="1"/>
  <c r="GL20" i="1" s="1"/>
  <c r="ER20" i="1"/>
  <c r="GN20" i="1" s="1"/>
  <c r="EZ17" i="1"/>
  <c r="GV17" i="1" s="1"/>
  <c r="FA17" i="1"/>
  <c r="GW17" i="1" s="1"/>
  <c r="EY17" i="1"/>
  <c r="GU17" i="1" s="1"/>
  <c r="FC17" i="1"/>
  <c r="GY17" i="1" s="1"/>
  <c r="FD17" i="1"/>
  <c r="GZ17" i="1" s="1"/>
  <c r="FA18" i="1"/>
  <c r="GW18" i="1" s="1"/>
  <c r="HC19" i="1"/>
  <c r="FC20" i="1"/>
  <c r="GY20" i="1" s="1"/>
  <c r="ET11" i="1"/>
  <c r="GP11" i="1" s="1"/>
  <c r="EV11" i="1"/>
  <c r="GR11" i="1" s="1"/>
  <c r="ER11" i="1"/>
  <c r="GN11" i="1" s="1"/>
  <c r="ES11" i="1"/>
  <c r="GO11" i="1" s="1"/>
  <c r="EP16" i="1"/>
  <c r="GL16" i="1" s="1"/>
  <c r="EU16" i="1"/>
  <c r="GQ16" i="1" s="1"/>
  <c r="ET16" i="1"/>
  <c r="GP16" i="1" s="1"/>
  <c r="EW16" i="1"/>
  <c r="GS16" i="1" s="1"/>
  <c r="HB7" i="1"/>
  <c r="EM13" i="1"/>
  <c r="GI13" i="1" s="1"/>
  <c r="EI13" i="1"/>
  <c r="GE13" i="1" s="1"/>
  <c r="EH13" i="1"/>
  <c r="GD13" i="1" s="1"/>
  <c r="EL13" i="1"/>
  <c r="GH13" i="1" s="1"/>
  <c r="EK13" i="1"/>
  <c r="GG13" i="1" s="1"/>
  <c r="EN13" i="1"/>
  <c r="GJ13" i="1" s="1"/>
  <c r="EQ16" i="1"/>
  <c r="GM16" i="1" s="1"/>
  <c r="EX20" i="1"/>
  <c r="GT20" i="1" s="1"/>
  <c r="HD20" i="1" s="1"/>
  <c r="EM14" i="1"/>
  <c r="GI14" i="1" s="1"/>
  <c r="EO17" i="1"/>
  <c r="GK17" i="1" s="1"/>
  <c r="EQ20" i="1"/>
  <c r="GM20" i="1" s="1"/>
  <c r="EQ11" i="1"/>
  <c r="GM11" i="1" s="1"/>
  <c r="HC11" i="1" s="1"/>
  <c r="EM12" i="1"/>
  <c r="GI12" i="1" s="1"/>
  <c r="EJ12" i="1"/>
  <c r="GF12" i="1" s="1"/>
  <c r="EO12" i="1"/>
  <c r="GK12" i="1" s="1"/>
  <c r="EN12" i="1"/>
  <c r="GJ12" i="1" s="1"/>
  <c r="EI12" i="1"/>
  <c r="GE12" i="1" s="1"/>
  <c r="HB12" i="1" s="1"/>
  <c r="ET12" i="1"/>
  <c r="GP12" i="1" s="1"/>
  <c r="EJ15" i="1"/>
  <c r="GF15" i="1" s="1"/>
  <c r="EN15" i="1"/>
  <c r="GJ15" i="1" s="1"/>
  <c r="EK15" i="1"/>
  <c r="GG15" i="1" s="1"/>
  <c r="EO15" i="1"/>
  <c r="GK15" i="1" s="1"/>
  <c r="EH15" i="1"/>
  <c r="GD15" i="1" s="1"/>
  <c r="EJ5" i="1"/>
  <c r="GF5" i="1" s="1"/>
  <c r="ES15" i="1"/>
  <c r="GO15" i="1" s="1"/>
  <c r="EV15" i="1"/>
  <c r="GR15" i="1" s="1"/>
  <c r="ER15" i="1"/>
  <c r="GN15" i="1" s="1"/>
  <c r="EW15" i="1"/>
  <c r="GS15" i="1" s="1"/>
  <c r="EP15" i="1"/>
  <c r="GL15" i="1" s="1"/>
  <c r="ET15" i="1"/>
  <c r="GP15" i="1" s="1"/>
  <c r="EY15" i="1"/>
  <c r="GU15" i="1" s="1"/>
  <c r="EP14" i="7"/>
  <c r="ET14" i="7" s="1"/>
  <c r="EP17" i="7"/>
  <c r="ET17" i="7" s="1"/>
  <c r="EP10" i="5"/>
  <c r="ET10" i="5" s="1"/>
  <c r="EP6" i="5"/>
  <c r="ET6" i="5" s="1"/>
  <c r="EQ12" i="5"/>
  <c r="EU12" i="5" s="1"/>
  <c r="EQ14" i="5"/>
  <c r="EU14" i="5" s="1"/>
  <c r="EQ16" i="5"/>
  <c r="EU16" i="5" s="1"/>
  <c r="EQ18" i="5"/>
  <c r="EU18" i="5" s="1"/>
  <c r="EQ20" i="5"/>
  <c r="EU20" i="5" s="1"/>
  <c r="EQ22" i="5"/>
  <c r="EU22" i="5" s="1"/>
  <c r="EP19" i="5"/>
  <c r="ET19" i="5" s="1"/>
  <c r="EP12" i="8"/>
  <c r="ET12" i="8" s="1"/>
  <c r="EQ29" i="5"/>
  <c r="EU29" i="5" s="1"/>
  <c r="EP10" i="8"/>
  <c r="ET10" i="8" s="1"/>
  <c r="EQ4" i="6"/>
  <c r="EU4" i="6" s="1"/>
  <c r="HC24" i="1"/>
  <c r="EQ27" i="1"/>
  <c r="GM27" i="1" s="1"/>
  <c r="HC27" i="1" s="1"/>
  <c r="EW26" i="1"/>
  <c r="GS26" i="1" s="1"/>
  <c r="ET27" i="1"/>
  <c r="GP27" i="1" s="1"/>
  <c r="EQ23" i="1"/>
  <c r="GM23" i="1" s="1"/>
  <c r="HB27" i="1"/>
  <c r="FA20" i="1"/>
  <c r="GW20" i="1" s="1"/>
  <c r="FD20" i="1"/>
  <c r="GZ20" i="1" s="1"/>
  <c r="EZ20" i="1"/>
  <c r="GV20" i="1" s="1"/>
  <c r="FB20" i="1"/>
  <c r="GX20" i="1" s="1"/>
  <c r="HD10" i="1"/>
  <c r="EP19" i="8"/>
  <c r="ET19" i="8" s="1"/>
  <c r="EN25" i="1"/>
  <c r="GJ25" i="1" s="1"/>
  <c r="EJ25" i="1"/>
  <c r="GF25" i="1" s="1"/>
  <c r="HB25" i="1" s="1"/>
  <c r="EM25" i="1"/>
  <c r="GI25" i="1" s="1"/>
  <c r="EL25" i="1"/>
  <c r="GH25" i="1" s="1"/>
  <c r="FA16" i="1"/>
  <c r="GW16" i="1" s="1"/>
  <c r="FD16" i="1"/>
  <c r="GZ16" i="1" s="1"/>
  <c r="EY16" i="1"/>
  <c r="GU16" i="1" s="1"/>
  <c r="EM4" i="1"/>
  <c r="GI4" i="1" s="1"/>
  <c r="EZ10" i="1"/>
  <c r="GV10" i="1" s="1"/>
  <c r="EI11" i="1"/>
  <c r="GE11" i="1" s="1"/>
  <c r="ER6" i="1"/>
  <c r="GN6" i="1" s="1"/>
  <c r="EJ16" i="1"/>
  <c r="GF16" i="1" s="1"/>
  <c r="EK4" i="1"/>
  <c r="GG4" i="1" s="1"/>
  <c r="EX16" i="1"/>
  <c r="GT16" i="1" s="1"/>
  <c r="HD16" i="1" s="1"/>
  <c r="EM5" i="1"/>
  <c r="GI5" i="1" s="1"/>
  <c r="EM19" i="1"/>
  <c r="GI19" i="1" s="1"/>
  <c r="EJ14" i="1"/>
  <c r="GF14" i="1" s="1"/>
  <c r="FE18" i="1"/>
  <c r="HA18" i="1" s="1"/>
  <c r="EY14" i="1"/>
  <c r="GU14" i="1" s="1"/>
  <c r="EJ18" i="1"/>
  <c r="GF18" i="1" s="1"/>
  <c r="HC7" i="1"/>
  <c r="ER5" i="1"/>
  <c r="GN5" i="1" s="1"/>
  <c r="EZ14" i="1"/>
  <c r="GV14" i="1" s="1"/>
  <c r="EU20" i="1"/>
  <c r="GQ20" i="1" s="1"/>
  <c r="EN4" i="1"/>
  <c r="GJ4" i="1" s="1"/>
  <c r="HB6" i="1"/>
  <c r="EL12" i="1"/>
  <c r="GH12" i="1" s="1"/>
  <c r="EX12" i="1"/>
  <c r="GT12" i="1" s="1"/>
  <c r="EI15" i="1"/>
  <c r="GE15" i="1" s="1"/>
  <c r="EV16" i="1"/>
  <c r="GR16" i="1" s="1"/>
  <c r="EV5" i="1"/>
  <c r="GR5" i="1" s="1"/>
  <c r="EQ15" i="1"/>
  <c r="GM15" i="1" s="1"/>
  <c r="EK18" i="1"/>
  <c r="GG18" i="1" s="1"/>
  <c r="EQ17" i="12"/>
  <c r="EU17" i="12" s="1"/>
  <c r="EQ40" i="12"/>
  <c r="EU40" i="12" s="1"/>
  <c r="EQ19" i="12"/>
  <c r="EU19" i="12" s="1"/>
  <c r="EQ10" i="12"/>
  <c r="EU10" i="12" s="1"/>
  <c r="EQ43" i="12"/>
  <c r="EU43" i="12" s="1"/>
  <c r="EQ44" i="12"/>
  <c r="EU44" i="12" s="1"/>
  <c r="EQ25" i="12"/>
  <c r="EU25" i="12" s="1"/>
  <c r="EP17" i="12"/>
  <c r="ET17" i="12" s="1"/>
  <c r="EP6" i="12"/>
  <c r="ET6" i="12" s="1"/>
  <c r="EQ32" i="12"/>
  <c r="EU32" i="12" s="1"/>
  <c r="EQ41" i="12"/>
  <c r="EU41" i="12" s="1"/>
  <c r="EP31" i="12"/>
  <c r="ET31" i="12" s="1"/>
  <c r="EP39" i="12"/>
  <c r="ET39" i="12" s="1"/>
  <c r="EQ28" i="12"/>
  <c r="EU28" i="12" s="1"/>
  <c r="EP41" i="12"/>
  <c r="ET41" i="12" s="1"/>
  <c r="EQ4" i="12"/>
  <c r="EU4" i="12" s="1"/>
  <c r="EQ9" i="12"/>
  <c r="EU9" i="12" s="1"/>
  <c r="EQ14" i="12"/>
  <c r="EU14" i="12" s="1"/>
  <c r="EQ26" i="12"/>
  <c r="EU26" i="12" s="1"/>
  <c r="EQ27" i="12"/>
  <c r="EU27" i="12" s="1"/>
  <c r="EQ38" i="12"/>
  <c r="EU38" i="12" s="1"/>
  <c r="EP10" i="12"/>
  <c r="ET10" i="12" s="1"/>
  <c r="EQ23" i="12"/>
  <c r="EU23" i="12" s="1"/>
  <c r="EQ39" i="12"/>
  <c r="EU39" i="12" s="1"/>
  <c r="EP44" i="12"/>
  <c r="ET44" i="12" s="1"/>
  <c r="EP9" i="12"/>
  <c r="ET9" i="12" s="1"/>
  <c r="EQ12" i="12"/>
  <c r="EU12" i="12" s="1"/>
  <c r="EQ7" i="12"/>
  <c r="EU7" i="12" s="1"/>
  <c r="EP13" i="12"/>
  <c r="ET13" i="12" s="1"/>
  <c r="EQ34" i="12"/>
  <c r="EU34" i="12" s="1"/>
  <c r="EQ36" i="12"/>
  <c r="EU36" i="12" s="1"/>
  <c r="EP42" i="12"/>
  <c r="ET42" i="12" s="1"/>
  <c r="EP18" i="12"/>
  <c r="ET18" i="12" s="1"/>
  <c r="EQ22" i="12"/>
  <c r="EU22" i="12" s="1"/>
  <c r="EQ16" i="12"/>
  <c r="EU16" i="12" s="1"/>
  <c r="EP7" i="12"/>
  <c r="ET7" i="12" s="1"/>
  <c r="EP22" i="12"/>
  <c r="ET22" i="12" s="1"/>
  <c r="EP38" i="12"/>
  <c r="ET38" i="12" s="1"/>
  <c r="EP26" i="12"/>
  <c r="ET26" i="12" s="1"/>
  <c r="EP28" i="12"/>
  <c r="ET28" i="12" s="1"/>
  <c r="EP14" i="12"/>
  <c r="ET14" i="12" s="1"/>
  <c r="EP8" i="12"/>
  <c r="ET8" i="12" s="1"/>
  <c r="EQ21" i="12"/>
  <c r="EU21" i="12" s="1"/>
  <c r="EP25" i="12"/>
  <c r="ET25" i="12" s="1"/>
  <c r="EP32" i="12"/>
  <c r="ET32" i="12" s="1"/>
  <c r="EQ35" i="12"/>
  <c r="EU35" i="12" s="1"/>
  <c r="EP36" i="12"/>
  <c r="ET36" i="12" s="1"/>
  <c r="EP27" i="12"/>
  <c r="ET27" i="12" s="1"/>
  <c r="EP19" i="12"/>
  <c r="ET19" i="12" s="1"/>
  <c r="EQ18" i="12"/>
  <c r="EU18" i="12" s="1"/>
  <c r="EQ31" i="12"/>
  <c r="EU31" i="12" s="1"/>
  <c r="EP4" i="12"/>
  <c r="ET4" i="12" s="1"/>
  <c r="EQ13" i="12"/>
  <c r="EU13" i="12" s="1"/>
  <c r="EP23" i="12"/>
  <c r="ET23" i="12" s="1"/>
  <c r="EP21" i="12"/>
  <c r="ET21" i="12" s="1"/>
  <c r="EP43" i="12"/>
  <c r="ET43" i="12" s="1"/>
  <c r="EP40" i="12"/>
  <c r="ET40" i="12" s="1"/>
  <c r="EQ37" i="12"/>
  <c r="EU37" i="12" s="1"/>
  <c r="HC16" i="1" l="1"/>
  <c r="HC5" i="1"/>
  <c r="HC23" i="1"/>
  <c r="HD15" i="1"/>
  <c r="HB17" i="1"/>
  <c r="HB13" i="1"/>
  <c r="HB11" i="1"/>
  <c r="HD14" i="1"/>
  <c r="HC20" i="1"/>
  <c r="HB18" i="1"/>
  <c r="HC6" i="1"/>
  <c r="HC12" i="1"/>
  <c r="HB4" i="1"/>
  <c r="HB19" i="1"/>
  <c r="HB5" i="1"/>
  <c r="HC26" i="1"/>
  <c r="ER28" i="6"/>
  <c r="HC15" i="1"/>
  <c r="HC18" i="1"/>
  <c r="HB14" i="1"/>
</calcChain>
</file>

<file path=xl/sharedStrings.xml><?xml version="1.0" encoding="utf-8"?>
<sst xmlns="http://schemas.openxmlformats.org/spreadsheetml/2006/main" count="2294" uniqueCount="552">
  <si>
    <t>NA</t>
  </si>
  <si>
    <t>Sunkhola</t>
  </si>
  <si>
    <t>Sadani khola</t>
  </si>
  <si>
    <t>Puntura Khola</t>
  </si>
  <si>
    <t>Parshuramdham</t>
  </si>
  <si>
    <t>Bantal Khola</t>
  </si>
  <si>
    <t>Rangun</t>
  </si>
  <si>
    <t>Rangenitaal</t>
  </si>
  <si>
    <t>Nirauli</t>
  </si>
  <si>
    <t>Laxminagar</t>
  </si>
  <si>
    <t>Khasarekhola</t>
  </si>
  <si>
    <t>Kamalanadi</t>
  </si>
  <si>
    <t>Chhatiwan taal</t>
  </si>
  <si>
    <t>Bpnagar</t>
  </si>
  <si>
    <t>Bithal</t>
  </si>
  <si>
    <t>Barchhen</t>
  </si>
  <si>
    <t>Thuligaad</t>
  </si>
  <si>
    <t>Silghatt</t>
  </si>
  <si>
    <t>Koiladi</t>
  </si>
  <si>
    <t>Guinada khola</t>
  </si>
  <si>
    <t>Bogatan Lagam</t>
  </si>
  <si>
    <t>Monsoon</t>
  </si>
  <si>
    <t>Dry</t>
  </si>
  <si>
    <t xml:space="preserve">Winter </t>
  </si>
  <si>
    <t>Turbidity (NTU)</t>
  </si>
  <si>
    <t>Total Iron(mg/l)</t>
  </si>
  <si>
    <t>Nitrite Nitrogen(mg/l)</t>
  </si>
  <si>
    <t>Ammonium(mg/l)</t>
  </si>
  <si>
    <t>Nitrate Nitrogen(mg/l)</t>
  </si>
  <si>
    <t>Water Electrical Conductivity(μS/cm)</t>
  </si>
  <si>
    <t>Dissolved Oxygen (DO) (mg/L)</t>
  </si>
  <si>
    <t>pH</t>
  </si>
  <si>
    <t>Winter</t>
  </si>
  <si>
    <t>Elevation</t>
  </si>
  <si>
    <t>Longitute</t>
  </si>
  <si>
    <t>Latitude</t>
  </si>
  <si>
    <t>Location</t>
  </si>
  <si>
    <t>Watershed</t>
  </si>
  <si>
    <t>Fresh water quality</t>
  </si>
  <si>
    <t>WQI=Qi*Si</t>
  </si>
  <si>
    <t>Qi</t>
  </si>
  <si>
    <t>Relative Weightage(Wi)</t>
  </si>
  <si>
    <t>Sum Ri</t>
  </si>
  <si>
    <t>Weightage assigned</t>
  </si>
  <si>
    <t>Number of Parameters included</t>
  </si>
  <si>
    <t>Number of parameters excluded</t>
  </si>
  <si>
    <t>Ranking (Fresh water)</t>
  </si>
  <si>
    <t>Standards (FW)</t>
  </si>
  <si>
    <t>Ci Reading</t>
  </si>
  <si>
    <t>Chemical Parameters</t>
  </si>
  <si>
    <t>Standard(s)</t>
  </si>
  <si>
    <t>Mean standard+</t>
  </si>
  <si>
    <t>Weight(w)+</t>
  </si>
  <si>
    <t>References</t>
  </si>
  <si>
    <t>Warm water</t>
  </si>
  <si>
    <t>Coldwater</t>
  </si>
  <si>
    <t>6.5-9.0</t>
  </si>
  <si>
    <t>USEPA 1986, 1999a; RBI, 2004</t>
  </si>
  <si>
    <t>DO</t>
  </si>
  <si>
    <t>USEPA, 1986; CCREM, 1987</t>
  </si>
  <si>
    <t>Electrical conductivity (μS/cm)</t>
  </si>
  <si>
    <t xml:space="preserve">https://archive.epa.gov/water/archive/web/html/vms59.html, retrieved on 28.10.2018 </t>
  </si>
  <si>
    <t>Nitrate-N (mg/L)</t>
  </si>
  <si>
    <t>3-32.8</t>
  </si>
  <si>
    <t>Camargo et al., 2005; Nordin et al., 2009</t>
  </si>
  <si>
    <t xml:space="preserve">Ammonium-N as NH3-N (mg/L) </t>
  </si>
  <si>
    <t>CCME, 2010</t>
  </si>
  <si>
    <t>Nitrite-N (mg/L)</t>
  </si>
  <si>
    <t>0.02-0.06</t>
  </si>
  <si>
    <t>Nordin et al., 2009</t>
  </si>
  <si>
    <t>Iron (mg/L)</t>
  </si>
  <si>
    <t>0.35-1.0</t>
  </si>
  <si>
    <t>BCME, 2008</t>
  </si>
  <si>
    <t>Turbidity</t>
  </si>
  <si>
    <t>MPCA, (Water Quality/Impaired Waters #3.21 • March) 2008</t>
  </si>
  <si>
    <t>Table: Standard values and weight of water quality parameters for aquatic life including macroinvertebrate</t>
  </si>
  <si>
    <t>+ Values to use for WQI estimation</t>
  </si>
  <si>
    <t>BLK</t>
  </si>
  <si>
    <t>MK</t>
  </si>
  <si>
    <t>RGN</t>
  </si>
  <si>
    <t>THG</t>
  </si>
  <si>
    <t>JHK</t>
  </si>
  <si>
    <t>pre</t>
  </si>
  <si>
    <t>post</t>
  </si>
  <si>
    <t>Total</t>
  </si>
  <si>
    <t>sum wi</t>
  </si>
  <si>
    <t>good</t>
  </si>
  <si>
    <t>poor</t>
  </si>
  <si>
    <t>Bogatan Lagam Karnali</t>
  </si>
  <si>
    <t>Spring Name</t>
  </si>
  <si>
    <t>Chaukune, Surkhet</t>
  </si>
  <si>
    <t>Chaukune</t>
  </si>
  <si>
    <t>Kipla panera, Bogtan, Doti</t>
  </si>
  <si>
    <t>Khutyamara, bogtan</t>
  </si>
  <si>
    <t>Dhorpani, Bogtan</t>
  </si>
  <si>
    <t>Badi Kedar</t>
  </si>
  <si>
    <t>Badi kedar</t>
  </si>
  <si>
    <t>chaukune</t>
  </si>
  <si>
    <t xml:space="preserve">chaukune </t>
  </si>
  <si>
    <t>Pug kuwa (20 m deep)</t>
  </si>
  <si>
    <t>Budo khola1</t>
  </si>
  <si>
    <t>Jukena</t>
  </si>
  <si>
    <t>Jodh ko mul</t>
  </si>
  <si>
    <t>Tal Gau(tap1)</t>
  </si>
  <si>
    <t>Papdi mool2</t>
  </si>
  <si>
    <t>Padhera pani3</t>
  </si>
  <si>
    <t>Thapla khola1</t>
  </si>
  <si>
    <t>Dhorpani2</t>
  </si>
  <si>
    <t>Uttarechaur</t>
  </si>
  <si>
    <t>Gogan pani muhan</t>
  </si>
  <si>
    <t>budakot mool dharo</t>
  </si>
  <si>
    <t>ramtola khane pani(Suine khola)</t>
  </si>
  <si>
    <t>binaysein khola</t>
  </si>
  <si>
    <t>dhanras ko Mool- Mulo dhara</t>
  </si>
  <si>
    <t>dhara tole</t>
  </si>
  <si>
    <t xml:space="preserve">kafal pani </t>
  </si>
  <si>
    <t>tallo Dhunge Dhara</t>
  </si>
  <si>
    <t>jhakrethan</t>
  </si>
  <si>
    <t>Kaprikanda Dhara</t>
  </si>
  <si>
    <t>Jarime Paani Mool</t>
  </si>
  <si>
    <t>Sidurkot Mool</t>
  </si>
  <si>
    <t>Aapko rukh Mool</t>
  </si>
  <si>
    <t>Sikarikhet Mool</t>
  </si>
  <si>
    <t>Baute Khet Siran ko Mool</t>
  </si>
  <si>
    <t>Jadi Pani Mool</t>
  </si>
  <si>
    <t>Kharako Pani</t>
  </si>
  <si>
    <t>Gairi Naya</t>
  </si>
  <si>
    <t>Malle Juke Pani</t>
  </si>
  <si>
    <t>Dhanta Mool</t>
  </si>
  <si>
    <t xml:space="preserve">28° 56' 25.0'' </t>
  </si>
  <si>
    <t>081°04'50.6''</t>
  </si>
  <si>
    <t>081°05'27.4''</t>
  </si>
  <si>
    <t>081°04'44''</t>
  </si>
  <si>
    <t>28°56'38''</t>
  </si>
  <si>
    <t>081°03'39.6''</t>
  </si>
  <si>
    <t>28°56'41.9''</t>
  </si>
  <si>
    <t>28°55'59.2''</t>
  </si>
  <si>
    <t>081°02'32.7''</t>
  </si>
  <si>
    <t>081°03'47.7''</t>
  </si>
  <si>
    <t>081°05'01.9''</t>
  </si>
  <si>
    <t>081°03'34.8''</t>
  </si>
  <si>
    <t>081°00'23.1''</t>
  </si>
  <si>
    <t>081°00'15.8''</t>
  </si>
  <si>
    <t>081°00'00.3''</t>
  </si>
  <si>
    <t>081°59'29.7''</t>
  </si>
  <si>
    <t>080°58'00.4''</t>
  </si>
  <si>
    <t>28°57'00.8''</t>
  </si>
  <si>
    <t>28°57'07.4'</t>
  </si>
  <si>
    <t>28°59'49.3''</t>
  </si>
  <si>
    <t>29°00'09.0''</t>
  </si>
  <si>
    <t>29°02'56.6''</t>
  </si>
  <si>
    <t>29°03'27.8''</t>
  </si>
  <si>
    <t>29°03'43.1''</t>
  </si>
  <si>
    <t>29°03'40.6''</t>
  </si>
  <si>
    <t>29°02'39.1''</t>
  </si>
  <si>
    <t>080°58'01.4''</t>
  </si>
  <si>
    <t>29°03'53.41''</t>
  </si>
  <si>
    <t>29°01'59.6''</t>
  </si>
  <si>
    <t>080°54'37.8''</t>
  </si>
  <si>
    <t>28°55'56.2''</t>
  </si>
  <si>
    <t>081°04'46.8''</t>
  </si>
  <si>
    <t>28°56'11.1''</t>
  </si>
  <si>
    <t>081°04'20.1''</t>
  </si>
  <si>
    <t>081°03'56.0''</t>
  </si>
  <si>
    <t>28!55'58.1''</t>
  </si>
  <si>
    <t>081°04'36.9''</t>
  </si>
  <si>
    <t>28°55'51.4''</t>
  </si>
  <si>
    <t>081°03'31.3''</t>
  </si>
  <si>
    <t xml:space="preserve">28°54'55.2'' </t>
  </si>
  <si>
    <t>081°02'52.0''</t>
  </si>
  <si>
    <t xml:space="preserve">28°55'14.4'' </t>
  </si>
  <si>
    <t>081°02'49.3''</t>
  </si>
  <si>
    <t xml:space="preserve">28°55'52.4'' </t>
  </si>
  <si>
    <t>081°01'51.5''</t>
  </si>
  <si>
    <t xml:space="preserve">28°56'26.4'' </t>
  </si>
  <si>
    <t>081°01'34.3''</t>
  </si>
  <si>
    <t xml:space="preserve">28°56'41.1'' </t>
  </si>
  <si>
    <t>081°01'25.1''</t>
  </si>
  <si>
    <t xml:space="preserve">28°56'16.3'' </t>
  </si>
  <si>
    <t>081°02'05.3''</t>
  </si>
  <si>
    <t xml:space="preserve">28°57'10.3'' </t>
  </si>
  <si>
    <t>081°01'53.1''</t>
  </si>
  <si>
    <t xml:space="preserve">28°56'34.9'' </t>
  </si>
  <si>
    <t>081°01'52.7''</t>
  </si>
  <si>
    <t xml:space="preserve">28°59'18.2'' </t>
  </si>
  <si>
    <t>080°57'36.1''</t>
  </si>
  <si>
    <t xml:space="preserve">28°59'07.2'' </t>
  </si>
  <si>
    <t>080°57'25.6''</t>
  </si>
  <si>
    <t xml:space="preserve">28°59'20.2'' </t>
  </si>
  <si>
    <t>080°57'08.6''</t>
  </si>
  <si>
    <t>28° 55' 56.7"</t>
  </si>
  <si>
    <t>Pre Monsoon</t>
  </si>
  <si>
    <t>Post Monsoon</t>
  </si>
  <si>
    <t>Pre</t>
  </si>
  <si>
    <t>Post</t>
  </si>
  <si>
    <t>WQI</t>
  </si>
  <si>
    <t>WQI Indication</t>
  </si>
  <si>
    <t>Dhannas Sec School, Mullapata</t>
  </si>
  <si>
    <t>Rangun Watershed</t>
  </si>
  <si>
    <t>Alital Ga. Pa Dadeldhura</t>
  </si>
  <si>
    <t>Parashuram Ga. Pa, Dadeldhura</t>
  </si>
  <si>
    <t>Alital Ga. Pa, Dadeldhura</t>
  </si>
  <si>
    <t>Jorayal Ga. Pa, Doti</t>
  </si>
  <si>
    <t>likhdhara</t>
  </si>
  <si>
    <t>gadgada-sadani</t>
  </si>
  <si>
    <t>chhela</t>
  </si>
  <si>
    <t>kuiyapani</t>
  </si>
  <si>
    <t>kurmule</t>
  </si>
  <si>
    <t>saleta</t>
  </si>
  <si>
    <t>ratamati khanepai</t>
  </si>
  <si>
    <t>sanodhara</t>
  </si>
  <si>
    <t>kalakot</t>
  </si>
  <si>
    <t>dodheri khola</t>
  </si>
  <si>
    <t>thulokhola</t>
  </si>
  <si>
    <t>makwanpur,magnegaun</t>
  </si>
  <si>
    <t>alital mool</t>
  </si>
  <si>
    <t>jimdard dertathan</t>
  </si>
  <si>
    <t>jeltani</t>
  </si>
  <si>
    <t>chisapani</t>
  </si>
  <si>
    <t>birel</t>
  </si>
  <si>
    <t>setikharka,udikot</t>
  </si>
  <si>
    <t>sokya mool,bantal</t>
  </si>
  <si>
    <t>ghanteswor khola</t>
  </si>
  <si>
    <t>selagaun mool</t>
  </si>
  <si>
    <t xml:space="preserve"> </t>
  </si>
  <si>
    <t>Dharakhola</t>
  </si>
  <si>
    <t>subash khola</t>
  </si>
  <si>
    <t>talaal dhara</t>
  </si>
  <si>
    <t>turture dhara</t>
  </si>
  <si>
    <t>ratamati</t>
  </si>
  <si>
    <t>rittha</t>
  </si>
  <si>
    <t>pattada</t>
  </si>
  <si>
    <t>dhanaliko mool</t>
  </si>
  <si>
    <t>garudkomool</t>
  </si>
  <si>
    <t>sahajpur</t>
  </si>
  <si>
    <t>bhaktapur</t>
  </si>
  <si>
    <t>kanwal chiuri</t>
  </si>
  <si>
    <t>kayan pani muhan</t>
  </si>
  <si>
    <t>babedko mool</t>
  </si>
  <si>
    <t>naula muhan,chalakpur</t>
  </si>
  <si>
    <t>khadka khola</t>
  </si>
  <si>
    <t>Chure Ga. Pa, Kailali</t>
  </si>
  <si>
    <t>Badikedhar Ga. Pa, Doti</t>
  </si>
  <si>
    <t>1354m</t>
  </si>
  <si>
    <t>1166m</t>
  </si>
  <si>
    <t>1250m</t>
  </si>
  <si>
    <t>1118m</t>
  </si>
  <si>
    <t>1424m</t>
  </si>
  <si>
    <t>1346m</t>
  </si>
  <si>
    <t>1350m</t>
  </si>
  <si>
    <t>1356m</t>
  </si>
  <si>
    <t>1426m</t>
  </si>
  <si>
    <t>1070m</t>
  </si>
  <si>
    <t>1478m</t>
  </si>
  <si>
    <t>1104m</t>
  </si>
  <si>
    <t>1068m</t>
  </si>
  <si>
    <t>847m</t>
  </si>
  <si>
    <t>1171m</t>
  </si>
  <si>
    <t>thulodhara</t>
  </si>
  <si>
    <t>tuturedhara</t>
  </si>
  <si>
    <t>mulko dhunga</t>
  </si>
  <si>
    <t>bagmari</t>
  </si>
  <si>
    <t>katte khanepani/gaumukha khanepani</t>
  </si>
  <si>
    <t>kalapani</t>
  </si>
  <si>
    <t>guyali</t>
  </si>
  <si>
    <t>hadetito mool</t>
  </si>
  <si>
    <t>milan chowk</t>
  </si>
  <si>
    <t>thulachandi</t>
  </si>
  <si>
    <t>pawnapani</t>
  </si>
  <si>
    <t>takadawa</t>
  </si>
  <si>
    <t>pannita dhara</t>
  </si>
  <si>
    <t>dadiseni</t>
  </si>
  <si>
    <t>kalopani ko khola</t>
  </si>
  <si>
    <t>kholibazar</t>
  </si>
  <si>
    <t>bherichhada</t>
  </si>
  <si>
    <t>batuwale khare</t>
  </si>
  <si>
    <t>allegaire dhhara</t>
  </si>
  <si>
    <t>jamuna dhara</t>
  </si>
  <si>
    <t>kalikhola</t>
  </si>
  <si>
    <t>chhada</t>
  </si>
  <si>
    <t>lalighat</t>
  </si>
  <si>
    <t>rundhaad</t>
  </si>
  <si>
    <t>kumalkha</t>
  </si>
  <si>
    <t>paduka khola mul</t>
  </si>
  <si>
    <t>kaula khali</t>
  </si>
  <si>
    <t>Dullu Na. Pa, Dailekh</t>
  </si>
  <si>
    <t>Bhairabi Ga. Pa, Dailekh</t>
  </si>
  <si>
    <t>Chamunda Ga. Pa, Dailekh</t>
  </si>
  <si>
    <t>Anthbis Na. Pa, Dailekh</t>
  </si>
  <si>
    <t>Thatikandh Ga. Pa, Dailekh</t>
  </si>
  <si>
    <t>Panchadewal Binayak  Na Pa, Achham</t>
  </si>
  <si>
    <t>Kamalbazar Gna. Pa. Achham</t>
  </si>
  <si>
    <t>Turmakhad Ga. Pa, Achham</t>
  </si>
  <si>
    <t>Narharinath Ga. Pa, Kalikot</t>
  </si>
  <si>
    <t>Chamunda Ga. Pa,Dailekh</t>
  </si>
  <si>
    <t>Middle Karnali</t>
  </si>
  <si>
    <t>29° 03'  52"</t>
  </si>
  <si>
    <t>29°7' 9.2''</t>
  </si>
  <si>
    <t>29° 09'  22.0"</t>
  </si>
  <si>
    <t>29° 05'  31.5"</t>
  </si>
  <si>
    <t>29° 04.804'</t>
  </si>
  <si>
    <t>29° 04'  46.8"</t>
  </si>
  <si>
    <t>29° 03'  18"</t>
  </si>
  <si>
    <t>29° 04.217'</t>
  </si>
  <si>
    <t>29° 03.110'</t>
  </si>
  <si>
    <t>29° 00'  56"</t>
  </si>
  <si>
    <t xml:space="preserve">29° 0'52.203 </t>
  </si>
  <si>
    <t xml:space="preserve">29° 00.097' </t>
  </si>
  <si>
    <t xml:space="preserve">29° 01.598' </t>
  </si>
  <si>
    <t xml:space="preserve">29° 00.198' </t>
  </si>
  <si>
    <t xml:space="preserve">29° 00.112' </t>
  </si>
  <si>
    <t xml:space="preserve">29° 00.783' </t>
  </si>
  <si>
    <t>80° 37'  55.9"</t>
  </si>
  <si>
    <t>80° 40' 48.4''</t>
  </si>
  <si>
    <t>80° 35'  54"</t>
  </si>
  <si>
    <t>80° 39'  44.5"</t>
  </si>
  <si>
    <t xml:space="preserve">80° 38.339' </t>
  </si>
  <si>
    <t>80° 36'  28.9"</t>
  </si>
  <si>
    <t>80° 36'  19.0"</t>
  </si>
  <si>
    <t>80° 33.982'</t>
  </si>
  <si>
    <t>80° 35.831'</t>
  </si>
  <si>
    <t>80° 37'  59"</t>
  </si>
  <si>
    <t>80° 40'2.866</t>
  </si>
  <si>
    <t>80° 47.648'</t>
  </si>
  <si>
    <t>80° 44.535'</t>
  </si>
  <si>
    <t>80° 44.369'</t>
  </si>
  <si>
    <t>80° 43.246'</t>
  </si>
  <si>
    <t xml:space="preserve">80° 30.577' </t>
  </si>
  <si>
    <t>29° 07'  24"</t>
  </si>
  <si>
    <t>80° 27'  46"</t>
  </si>
  <si>
    <t>29° 06'  42"</t>
  </si>
  <si>
    <t>80° 14'  52"</t>
  </si>
  <si>
    <t>29° 07'  44"</t>
  </si>
  <si>
    <t>80° 15'  23"</t>
  </si>
  <si>
    <t>29° 06'  16"</t>
  </si>
  <si>
    <t>80° 20'  27"</t>
  </si>
  <si>
    <t>29° 04'  46"</t>
  </si>
  <si>
    <t>80° 23'  03"</t>
  </si>
  <si>
    <t>29° 04'  10"</t>
  </si>
  <si>
    <t>80° 24'  47"</t>
  </si>
  <si>
    <t>29° 09'  22"</t>
  </si>
  <si>
    <t>80° 21'  25"</t>
  </si>
  <si>
    <t>29° 07'  40"</t>
  </si>
  <si>
    <t>80° 21'  41"</t>
  </si>
  <si>
    <t>29° 07'  36"</t>
  </si>
  <si>
    <t>80° 28'  01"</t>
  </si>
  <si>
    <t>29° 05'  00"</t>
  </si>
  <si>
    <t>80° 32'  50"</t>
  </si>
  <si>
    <t>29° 04'  42"</t>
  </si>
  <si>
    <t>80° 33'  24"</t>
  </si>
  <si>
    <t>29° 04'  25"</t>
  </si>
  <si>
    <t>80° 31'  31"</t>
  </si>
  <si>
    <t>29° 08'  32"</t>
  </si>
  <si>
    <t>80° 27'  55.9"</t>
  </si>
  <si>
    <t>29° 06'  26"</t>
  </si>
  <si>
    <t>80° 31'  27.6"</t>
  </si>
  <si>
    <t>29° 10'  09"</t>
  </si>
  <si>
    <t>80° 34'  28"</t>
  </si>
  <si>
    <t>29° 11'  34"</t>
  </si>
  <si>
    <t>80° 36'  48"</t>
  </si>
  <si>
    <t>80° 36'  15"</t>
  </si>
  <si>
    <t>29° 11'  03"</t>
  </si>
  <si>
    <t>80° 32'  11"</t>
  </si>
  <si>
    <t>29° 10'  24"</t>
  </si>
  <si>
    <t>80° 33'  19"</t>
  </si>
  <si>
    <t>29° 05.089'</t>
  </si>
  <si>
    <t>80° 35.690'</t>
  </si>
  <si>
    <t>29° 05.115'</t>
  </si>
  <si>
    <t>80° 33.620'</t>
  </si>
  <si>
    <t>Done</t>
  </si>
  <si>
    <t>28° 51'  52"</t>
  </si>
  <si>
    <t>81° 35'  59"</t>
  </si>
  <si>
    <t>28° 51'  11"</t>
  </si>
  <si>
    <t>81° 35'  51"</t>
  </si>
  <si>
    <t>28° 51'  60"</t>
  </si>
  <si>
    <t>81° 33'  47"</t>
  </si>
  <si>
    <t>28° 58'  04"</t>
  </si>
  <si>
    <t>81° 37'  33"</t>
  </si>
  <si>
    <t>81° 36'  53"</t>
  </si>
  <si>
    <t>28° 51'  06"</t>
  </si>
  <si>
    <t>81° 31'  05"</t>
  </si>
  <si>
    <t>28° 54'  53.8"</t>
  </si>
  <si>
    <t>81° 31'  28.5"</t>
  </si>
  <si>
    <t>28° 55'  53"</t>
  </si>
  <si>
    <t>81° 32'  35"</t>
  </si>
  <si>
    <t>28° 55'  56"</t>
  </si>
  <si>
    <t>81° 29'  54"</t>
  </si>
  <si>
    <t>29° 00'  44"</t>
  </si>
  <si>
    <t>81° 31'  03"</t>
  </si>
  <si>
    <t>29° 01'  05"</t>
  </si>
  <si>
    <t>81° 31'  13"</t>
  </si>
  <si>
    <t>29° 00'  47"</t>
  </si>
  <si>
    <t>81° 30'  09"</t>
  </si>
  <si>
    <t>29° 01'  34"</t>
  </si>
  <si>
    <t>81° 28'  45"</t>
  </si>
  <si>
    <t>29° 2'  6"</t>
  </si>
  <si>
    <t>81° 26'  20.3"</t>
  </si>
  <si>
    <t>29° 1'  53.1"</t>
  </si>
  <si>
    <t>81° 26'  15.9"</t>
  </si>
  <si>
    <t>29° 07'  20"</t>
  </si>
  <si>
    <t>81° 22'  07"</t>
  </si>
  <si>
    <t>29° 05'  14"</t>
  </si>
  <si>
    <t>81° 20'  54"</t>
  </si>
  <si>
    <t>29° 04' 47"</t>
  </si>
  <si>
    <t>81° 21'  0.3"</t>
  </si>
  <si>
    <t>29° 04'  48"</t>
  </si>
  <si>
    <t>81° 20'  60"</t>
  </si>
  <si>
    <t>28° 59'  32.3"</t>
  </si>
  <si>
    <t>81° 20'  37"</t>
  </si>
  <si>
    <t>29° 08'  36"</t>
  </si>
  <si>
    <t>81° 34'  50"</t>
  </si>
  <si>
    <t>29° 08'  38"</t>
  </si>
  <si>
    <t>29° 02'  06"</t>
  </si>
  <si>
    <t>81° 26'  21"</t>
  </si>
  <si>
    <t>29° 01'  53"</t>
  </si>
  <si>
    <t>81° 26'  17"</t>
  </si>
  <si>
    <t>28° 52'  35.4"</t>
  </si>
  <si>
    <t>81° 31'  58.8"</t>
  </si>
  <si>
    <t>28° 50'  40.1"</t>
  </si>
  <si>
    <t>81° 32'  46.9"</t>
  </si>
  <si>
    <t>Jadikhola</t>
  </si>
  <si>
    <t>biraula</t>
  </si>
  <si>
    <t>sidini</t>
  </si>
  <si>
    <t>makre</t>
  </si>
  <si>
    <t>bahanechip chaur</t>
  </si>
  <si>
    <t>mohardhara,Lamela</t>
  </si>
  <si>
    <t>adherikhola</t>
  </si>
  <si>
    <t>hadikhola</t>
  </si>
  <si>
    <t>ghatkhola</t>
  </si>
  <si>
    <t>dharapani</t>
  </si>
  <si>
    <t>khakabasi-thulifat</t>
  </si>
  <si>
    <t>siteni khola</t>
  </si>
  <si>
    <t>deurali khola</t>
  </si>
  <si>
    <t>Rogga</t>
  </si>
  <si>
    <t>mandavi</t>
  </si>
  <si>
    <t>haldikhola</t>
  </si>
  <si>
    <t>chidikhola</t>
  </si>
  <si>
    <t>jemuradhad</t>
  </si>
  <si>
    <t>ghatasikhola mul</t>
  </si>
  <si>
    <t>daamdhunga padhero</t>
  </si>
  <si>
    <t>dhangauda</t>
  </si>
  <si>
    <t>jhimri khola</t>
  </si>
  <si>
    <t>ghumne thati</t>
  </si>
  <si>
    <t>Airawati, Pyuthan</t>
  </si>
  <si>
    <t>Naubahini, Pyuthan</t>
  </si>
  <si>
    <t>Mallarani, Pyuthan</t>
  </si>
  <si>
    <t>Bhumisthan, Arghakhanchi</t>
  </si>
  <si>
    <t>Madane , Gulmi</t>
  </si>
  <si>
    <t>Mandavi, Pyuthan</t>
  </si>
  <si>
    <t>Pyuthan Nagar Palika</t>
  </si>
  <si>
    <t>Jhimrukh, Pyuthan</t>
  </si>
  <si>
    <t>28° 01'  43"</t>
  </si>
  <si>
    <t>28° 00'  39"</t>
  </si>
  <si>
    <t>28° 02'  18"</t>
  </si>
  <si>
    <t>28° 10'  50"</t>
  </si>
  <si>
    <t>28° 11'  47"</t>
  </si>
  <si>
    <t>28° 05'  59"</t>
  </si>
  <si>
    <t>28° 00'  37"</t>
  </si>
  <si>
    <t>28° 02'  35.8"</t>
  </si>
  <si>
    <t>28° 1.051"</t>
  </si>
  <si>
    <t>28° 01'  15"</t>
  </si>
  <si>
    <t>28° 00'  95.7"</t>
  </si>
  <si>
    <t>28° 02'  32.2"</t>
  </si>
  <si>
    <t>28° 02'  35.1"</t>
  </si>
  <si>
    <t>28° 14'  03.8"</t>
  </si>
  <si>
    <t>28° 03'  45.5"</t>
  </si>
  <si>
    <t>28° 06'  42"</t>
  </si>
  <si>
    <t>28° 06'  37"</t>
  </si>
  <si>
    <t>28° 6.849'</t>
  </si>
  <si>
    <t>28° 6.683'</t>
  </si>
  <si>
    <t>28° 6.296'</t>
  </si>
  <si>
    <t>28° 7.409'</t>
  </si>
  <si>
    <t>28° 08'  18"</t>
  </si>
  <si>
    <t>28° 08'  14.3"</t>
  </si>
  <si>
    <t>28° 08'  27.8"</t>
  </si>
  <si>
    <t>82° 53'  06"</t>
  </si>
  <si>
    <t>82° 55'  48"</t>
  </si>
  <si>
    <t>82° 50'  14"</t>
  </si>
  <si>
    <t>82° 53'  07"</t>
  </si>
  <si>
    <t>82° 53'  59"</t>
  </si>
  <si>
    <t>82° 53'  43"</t>
  </si>
  <si>
    <t>82° 52'  58"</t>
  </si>
  <si>
    <t>82° 56'  47.7"</t>
  </si>
  <si>
    <t>83° 3.263"</t>
  </si>
  <si>
    <t>83° 01'  42"</t>
  </si>
  <si>
    <t>83° 08'  80"</t>
  </si>
  <si>
    <t>82° 58'  11.5"</t>
  </si>
  <si>
    <t>82° 58'  08.6"</t>
  </si>
  <si>
    <t>82° 01'  23.4"</t>
  </si>
  <si>
    <t>82° 48'  52.5"</t>
  </si>
  <si>
    <t>82° 55'  09"</t>
  </si>
  <si>
    <t>82° 51'  15"</t>
  </si>
  <si>
    <t>82° 50'  02"</t>
  </si>
  <si>
    <t>82° 54'  01"</t>
  </si>
  <si>
    <t>82° 48.685'</t>
  </si>
  <si>
    <t>82° 54.179'</t>
  </si>
  <si>
    <t>82° 52.974'</t>
  </si>
  <si>
    <t>82° 52.085'</t>
  </si>
  <si>
    <t>82° 56'  56"</t>
  </si>
  <si>
    <t>82° 55'  44.5"</t>
  </si>
  <si>
    <t>82° 55'  26.9"</t>
  </si>
  <si>
    <t>Longitude</t>
  </si>
  <si>
    <t>Total value</t>
  </si>
  <si>
    <t>fair</t>
  </si>
  <si>
    <t>gg</t>
  </si>
  <si>
    <t>6.5-8.5</t>
  </si>
  <si>
    <t>Weightage</t>
  </si>
  <si>
    <t>NDWQS</t>
  </si>
  <si>
    <t>Mean Standard</t>
  </si>
  <si>
    <t>Terse sajh</t>
  </si>
  <si>
    <t>29° 00' 54.18"</t>
  </si>
  <si>
    <t>080°55' 33.18"</t>
  </si>
  <si>
    <t>Souce near Nakchire</t>
  </si>
  <si>
    <t>Badikedar</t>
  </si>
  <si>
    <t>28° 57' 06.1"</t>
  </si>
  <si>
    <t>080° 58' 36.0"</t>
  </si>
  <si>
    <t>Badale Pani</t>
  </si>
  <si>
    <t>28° 58' 00.4"</t>
  </si>
  <si>
    <t>081° 00' 10.3"</t>
  </si>
  <si>
    <t>Chisimool</t>
  </si>
  <si>
    <t>28° 58' 00.2"</t>
  </si>
  <si>
    <t>080° 59' 58.1"</t>
  </si>
  <si>
    <t>Padhero</t>
  </si>
  <si>
    <t>28° 58' 01.7"</t>
  </si>
  <si>
    <t>080° 59' 49.9"</t>
  </si>
  <si>
    <t>Water source</t>
  </si>
  <si>
    <t>29° 58' 08.6"</t>
  </si>
  <si>
    <t>080° 59' 06.6"</t>
  </si>
  <si>
    <t>Daha</t>
  </si>
  <si>
    <t>28° 59' 23.28"</t>
  </si>
  <si>
    <t>080° 56'28.38"</t>
  </si>
  <si>
    <t>Thotpani</t>
  </si>
  <si>
    <t>29° 00' 24.1"</t>
  </si>
  <si>
    <t>080° 57' 20.3"</t>
  </si>
  <si>
    <t xml:space="preserve">Chawal dhara </t>
  </si>
  <si>
    <t>29° 00' 24.0"</t>
  </si>
  <si>
    <t>080° 57' 58.8"</t>
  </si>
  <si>
    <t>Khandi ko Danda</t>
  </si>
  <si>
    <t>29° 00' 45.3"</t>
  </si>
  <si>
    <t>080° 57' 06.1"</t>
  </si>
  <si>
    <t>Tude ko mool</t>
  </si>
  <si>
    <t>29° 01' 03.9"</t>
  </si>
  <si>
    <t>080° 56'03.7"</t>
  </si>
  <si>
    <t xml:space="preserve">good </t>
  </si>
  <si>
    <t>Poor</t>
  </si>
  <si>
    <t xml:space="preserve">Fair </t>
  </si>
  <si>
    <t>Good</t>
  </si>
  <si>
    <t>Bigatan-Lagam Karnali</t>
  </si>
  <si>
    <t>Jhimruk</t>
  </si>
  <si>
    <t>Poor*</t>
  </si>
  <si>
    <t>Fair *</t>
  </si>
  <si>
    <t>Good*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</si>
</sst>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24">
    <font>
      <sz val="11"/>
      <color indexed="8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0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8" tint="-0.499984740745262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  <charset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sz val="11"/>
      <color theme="8" tint="-0.24997711111789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C6A7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40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1" xfId="0" applyNumberFormat="1" applyBorder="1"/>
    <xf numFmtId="2" fontId="0" fillId="0" borderId="0" xfId="0" applyNumberFormat="1"/>
    <xf numFmtId="0" fontId="0" fillId="0" borderId="2" xfId="0" applyFill="1" applyBorder="1"/>
    <xf numFmtId="0" fontId="0" fillId="0" borderId="3" xfId="0" applyBorder="1"/>
    <xf numFmtId="49" fontId="3" fillId="2" borderId="3" xfId="0" applyNumberFormat="1" applyFont="1" applyFill="1" applyBorder="1"/>
    <xf numFmtId="0" fontId="3" fillId="2" borderId="3" xfId="0" applyNumberFormat="1" applyFont="1" applyFill="1" applyBorder="1"/>
    <xf numFmtId="49" fontId="3" fillId="3" borderId="3" xfId="0" applyNumberFormat="1" applyFont="1" applyFill="1" applyBorder="1"/>
    <xf numFmtId="0" fontId="3" fillId="3" borderId="3" xfId="0" applyNumberFormat="1" applyFont="1" applyFill="1" applyBorder="1"/>
    <xf numFmtId="0" fontId="3" fillId="0" borderId="3" xfId="0" applyFont="1" applyBorder="1"/>
    <xf numFmtId="0" fontId="3" fillId="0" borderId="3" xfId="0" applyNumberFormat="1" applyFont="1" applyBorder="1"/>
    <xf numFmtId="0" fontId="1" fillId="0" borderId="0" xfId="0" applyNumberFormat="1" applyFont="1"/>
    <xf numFmtId="49" fontId="2" fillId="0" borderId="3" xfId="0" applyNumberFormat="1" applyFont="1" applyBorder="1" applyAlignment="1">
      <alignment wrapText="1"/>
    </xf>
    <xf numFmtId="0" fontId="3" fillId="3" borderId="3" xfId="0" applyFont="1" applyFill="1" applyBorder="1"/>
    <xf numFmtId="49" fontId="3" fillId="0" borderId="3" xfId="0" applyNumberFormat="1" applyFont="1" applyFill="1" applyBorder="1"/>
    <xf numFmtId="0" fontId="3" fillId="0" borderId="3" xfId="0" applyNumberFormat="1" applyFont="1" applyFill="1" applyBorder="1"/>
    <xf numFmtId="0" fontId="3" fillId="2" borderId="3" xfId="0" applyFont="1" applyFill="1" applyBorder="1"/>
    <xf numFmtId="0" fontId="3" fillId="0" borderId="3" xfId="0" applyFont="1" applyFill="1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4" fillId="0" borderId="2" xfId="0" applyFont="1" applyFill="1" applyBorder="1" applyAlignment="1"/>
    <xf numFmtId="0" fontId="4" fillId="4" borderId="3" xfId="0" applyFont="1" applyFill="1" applyBorder="1" applyAlignment="1"/>
    <xf numFmtId="0" fontId="4" fillId="4" borderId="3" xfId="0" applyFont="1" applyFill="1" applyBorder="1" applyAlignment="1">
      <alignment wrapText="1"/>
    </xf>
    <xf numFmtId="0" fontId="5" fillId="4" borderId="0" xfId="0" applyFont="1" applyFill="1"/>
    <xf numFmtId="0" fontId="4" fillId="4" borderId="9" xfId="0" applyFont="1" applyFill="1" applyBorder="1" applyAlignment="1"/>
    <xf numFmtId="0" fontId="4" fillId="4" borderId="9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19" xfId="0" applyFont="1" applyBorder="1" applyAlignment="1">
      <alignment vertical="center" wrapText="1"/>
    </xf>
    <xf numFmtId="0" fontId="12" fillId="0" borderId="17" xfId="0" applyFont="1" applyBorder="1" applyAlignment="1">
      <alignment vertical="center"/>
    </xf>
    <xf numFmtId="0" fontId="12" fillId="0" borderId="19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4" fillId="0" borderId="19" xfId="1" applyBorder="1" applyAlignment="1">
      <alignment horizontal="right" vertical="center" wrapText="1"/>
    </xf>
    <xf numFmtId="0" fontId="15" fillId="0" borderId="0" xfId="0" applyFont="1"/>
    <xf numFmtId="0" fontId="13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 wrapText="1"/>
    </xf>
    <xf numFmtId="0" fontId="0" fillId="0" borderId="0" xfId="0" applyBorder="1" applyAlignment="1"/>
    <xf numFmtId="0" fontId="0" fillId="0" borderId="0" xfId="0" applyAlignment="1"/>
    <xf numFmtId="0" fontId="0" fillId="7" borderId="3" xfId="0" applyFill="1" applyBorder="1" applyAlignment="1">
      <alignment wrapText="1"/>
    </xf>
    <xf numFmtId="0" fontId="10" fillId="7" borderId="3" xfId="0" applyFont="1" applyFill="1" applyBorder="1"/>
    <xf numFmtId="0" fontId="7" fillId="7" borderId="3" xfId="0" applyFont="1" applyFill="1" applyBorder="1" applyAlignment="1"/>
    <xf numFmtId="0" fontId="9" fillId="7" borderId="3" xfId="0" applyFont="1" applyFill="1" applyBorder="1"/>
    <xf numFmtId="0" fontId="4" fillId="7" borderId="3" xfId="0" applyFont="1" applyFill="1" applyBorder="1" applyAlignment="1">
      <alignment horizontal="center"/>
    </xf>
    <xf numFmtId="0" fontId="0" fillId="7" borderId="3" xfId="0" applyFill="1" applyBorder="1"/>
    <xf numFmtId="0" fontId="0" fillId="7" borderId="3" xfId="0" applyFill="1" applyBorder="1" applyAlignment="1"/>
    <xf numFmtId="0" fontId="4" fillId="8" borderId="9" xfId="0" applyFont="1" applyFill="1" applyBorder="1" applyAlignment="1">
      <alignment wrapText="1"/>
    </xf>
    <xf numFmtId="0" fontId="0" fillId="8" borderId="10" xfId="0" applyFill="1" applyBorder="1"/>
    <xf numFmtId="0" fontId="4" fillId="8" borderId="3" xfId="0" applyFont="1" applyFill="1" applyBorder="1" applyAlignment="1">
      <alignment wrapText="1"/>
    </xf>
    <xf numFmtId="0" fontId="0" fillId="8" borderId="3" xfId="0" applyFill="1" applyBorder="1"/>
    <xf numFmtId="0" fontId="9" fillId="7" borderId="9" xfId="0" applyFont="1" applyFill="1" applyBorder="1"/>
    <xf numFmtId="0" fontId="20" fillId="7" borderId="9" xfId="2" applyFont="1" applyFill="1" applyBorder="1" applyAlignment="1">
      <alignment wrapText="1"/>
    </xf>
    <xf numFmtId="0" fontId="4" fillId="8" borderId="24" xfId="0" applyFont="1" applyFill="1" applyBorder="1" applyAlignment="1">
      <alignment wrapText="1"/>
    </xf>
    <xf numFmtId="0" fontId="4" fillId="8" borderId="25" xfId="0" applyFont="1" applyFill="1" applyBorder="1" applyAlignment="1">
      <alignment wrapText="1"/>
    </xf>
    <xf numFmtId="0" fontId="0" fillId="8" borderId="24" xfId="0" applyFill="1" applyBorder="1"/>
    <xf numFmtId="0" fontId="0" fillId="8" borderId="25" xfId="0" applyFill="1" applyBorder="1"/>
    <xf numFmtId="0" fontId="4" fillId="8" borderId="10" xfId="0" applyFont="1" applyFill="1" applyBorder="1" applyAlignment="1">
      <alignment wrapText="1"/>
    </xf>
    <xf numFmtId="0" fontId="0" fillId="8" borderId="9" xfId="0" applyFill="1" applyBorder="1"/>
    <xf numFmtId="0" fontId="4" fillId="9" borderId="3" xfId="0" applyFont="1" applyFill="1" applyBorder="1" applyAlignment="1"/>
    <xf numFmtId="0" fontId="4" fillId="9" borderId="3" xfId="0" applyFont="1" applyFill="1" applyBorder="1" applyAlignment="1">
      <alignment wrapText="1"/>
    </xf>
    <xf numFmtId="0" fontId="0" fillId="9" borderId="3" xfId="0" applyFill="1" applyBorder="1"/>
    <xf numFmtId="0" fontId="4" fillId="9" borderId="10" xfId="0" applyFont="1" applyFill="1" applyBorder="1" applyAlignment="1"/>
    <xf numFmtId="0" fontId="0" fillId="9" borderId="10" xfId="0" applyFill="1" applyBorder="1"/>
    <xf numFmtId="0" fontId="4" fillId="9" borderId="24" xfId="0" applyFont="1" applyFill="1" applyBorder="1" applyAlignment="1"/>
    <xf numFmtId="0" fontId="0" fillId="9" borderId="24" xfId="0" applyFill="1" applyBorder="1"/>
    <xf numFmtId="0" fontId="4" fillId="9" borderId="9" xfId="0" applyFont="1" applyFill="1" applyBorder="1" applyAlignment="1"/>
    <xf numFmtId="0" fontId="0" fillId="9" borderId="9" xfId="0" applyFill="1" applyBorder="1"/>
    <xf numFmtId="0" fontId="4" fillId="10" borderId="9" xfId="0" applyFont="1" applyFill="1" applyBorder="1" applyAlignment="1"/>
    <xf numFmtId="0" fontId="4" fillId="10" borderId="3" xfId="0" applyFont="1" applyFill="1" applyBorder="1" applyAlignment="1"/>
    <xf numFmtId="0" fontId="4" fillId="10" borderId="3" xfId="0" applyFont="1" applyFill="1" applyBorder="1" applyAlignment="1">
      <alignment wrapText="1"/>
    </xf>
    <xf numFmtId="0" fontId="0" fillId="10" borderId="3" xfId="0" applyFill="1" applyBorder="1"/>
    <xf numFmtId="0" fontId="4" fillId="10" borderId="24" xfId="0" applyFont="1" applyFill="1" applyBorder="1" applyAlignment="1"/>
    <xf numFmtId="0" fontId="0" fillId="10" borderId="24" xfId="0" applyFill="1" applyBorder="1"/>
    <xf numFmtId="0" fontId="4" fillId="11" borderId="3" xfId="0" applyFont="1" applyFill="1" applyBorder="1" applyAlignment="1"/>
    <xf numFmtId="0" fontId="4" fillId="11" borderId="3" xfId="0" applyFont="1" applyFill="1" applyBorder="1" applyAlignment="1">
      <alignment wrapText="1"/>
    </xf>
    <xf numFmtId="0" fontId="0" fillId="10" borderId="9" xfId="0" applyFill="1" applyBorder="1"/>
    <xf numFmtId="0" fontId="0" fillId="11" borderId="3" xfId="0" applyFill="1" applyBorder="1"/>
    <xf numFmtId="0" fontId="4" fillId="11" borderId="24" xfId="0" applyFont="1" applyFill="1" applyBorder="1" applyAlignment="1"/>
    <xf numFmtId="0" fontId="0" fillId="11" borderId="24" xfId="0" applyFill="1" applyBorder="1"/>
    <xf numFmtId="0" fontId="4" fillId="11" borderId="9" xfId="0" applyFont="1" applyFill="1" applyBorder="1" applyAlignment="1"/>
    <xf numFmtId="0" fontId="0" fillId="11" borderId="9" xfId="0" applyFill="1" applyBorder="1"/>
    <xf numFmtId="0" fontId="4" fillId="12" borderId="3" xfId="0" applyFont="1" applyFill="1" applyBorder="1" applyAlignment="1"/>
    <xf numFmtId="0" fontId="4" fillId="12" borderId="3" xfId="0" applyFont="1" applyFill="1" applyBorder="1" applyAlignment="1">
      <alignment wrapText="1"/>
    </xf>
    <xf numFmtId="0" fontId="0" fillId="12" borderId="3" xfId="0" applyFill="1" applyBorder="1"/>
    <xf numFmtId="0" fontId="4" fillId="12" borderId="24" xfId="0" applyFont="1" applyFill="1" applyBorder="1" applyAlignment="1"/>
    <xf numFmtId="0" fontId="0" fillId="12" borderId="24" xfId="0" applyFill="1" applyBorder="1"/>
    <xf numFmtId="0" fontId="4" fillId="12" borderId="9" xfId="0" applyFont="1" applyFill="1" applyBorder="1" applyAlignment="1"/>
    <xf numFmtId="0" fontId="0" fillId="12" borderId="9" xfId="0" applyFill="1" applyBorder="1"/>
    <xf numFmtId="0" fontId="4" fillId="3" borderId="3" xfId="0" applyFont="1" applyFill="1" applyBorder="1" applyAlignment="1"/>
    <xf numFmtId="0" fontId="4" fillId="3" borderId="3" xfId="0" applyFont="1" applyFill="1" applyBorder="1" applyAlignment="1">
      <alignment wrapText="1"/>
    </xf>
    <xf numFmtId="0" fontId="0" fillId="3" borderId="3" xfId="0" applyFill="1" applyBorder="1"/>
    <xf numFmtId="0" fontId="4" fillId="3" borderId="24" xfId="0" applyFont="1" applyFill="1" applyBorder="1" applyAlignment="1"/>
    <xf numFmtId="0" fontId="0" fillId="3" borderId="24" xfId="0" applyFill="1" applyBorder="1"/>
    <xf numFmtId="0" fontId="4" fillId="3" borderId="9" xfId="0" applyFont="1" applyFill="1" applyBorder="1" applyAlignment="1"/>
    <xf numFmtId="0" fontId="0" fillId="3" borderId="9" xfId="0" applyFill="1" applyBorder="1"/>
    <xf numFmtId="0" fontId="5" fillId="13" borderId="24" xfId="0" applyFont="1" applyFill="1" applyBorder="1"/>
    <xf numFmtId="0" fontId="0" fillId="13" borderId="24" xfId="0" applyFill="1" applyBorder="1"/>
    <xf numFmtId="0" fontId="0" fillId="13" borderId="25" xfId="0" applyFill="1" applyBorder="1"/>
    <xf numFmtId="0" fontId="4" fillId="14" borderId="3" xfId="0" applyFont="1" applyFill="1" applyBorder="1" applyAlignment="1"/>
    <xf numFmtId="0" fontId="4" fillId="14" borderId="3" xfId="0" applyFont="1" applyFill="1" applyBorder="1" applyAlignment="1">
      <alignment wrapText="1"/>
    </xf>
    <xf numFmtId="0" fontId="5" fillId="13" borderId="9" xfId="0" applyFont="1" applyFill="1" applyBorder="1"/>
    <xf numFmtId="0" fontId="0" fillId="13" borderId="9" xfId="0" applyFill="1" applyBorder="1"/>
    <xf numFmtId="0" fontId="0" fillId="14" borderId="3" xfId="0" applyFill="1" applyBorder="1"/>
    <xf numFmtId="0" fontId="4" fillId="14" borderId="24" xfId="0" applyFont="1" applyFill="1" applyBorder="1" applyAlignment="1"/>
    <xf numFmtId="0" fontId="0" fillId="14" borderId="24" xfId="0" applyFill="1" applyBorder="1"/>
    <xf numFmtId="0" fontId="4" fillId="14" borderId="9" xfId="0" applyFont="1" applyFill="1" applyBorder="1" applyAlignment="1"/>
    <xf numFmtId="0" fontId="0" fillId="14" borderId="9" xfId="0" applyFill="1" applyBorder="1"/>
    <xf numFmtId="0" fontId="4" fillId="15" borderId="24" xfId="0" applyFont="1" applyFill="1" applyBorder="1" applyAlignment="1"/>
    <xf numFmtId="0" fontId="4" fillId="15" borderId="3" xfId="0" applyFont="1" applyFill="1" applyBorder="1" applyAlignment="1"/>
    <xf numFmtId="0" fontId="4" fillId="15" borderId="3" xfId="0" applyFont="1" applyFill="1" applyBorder="1" applyAlignment="1">
      <alignment wrapText="1"/>
    </xf>
    <xf numFmtId="0" fontId="4" fillId="15" borderId="9" xfId="0" applyFont="1" applyFill="1" applyBorder="1" applyAlignment="1"/>
    <xf numFmtId="0" fontId="0" fillId="15" borderId="24" xfId="0" applyFill="1" applyBorder="1"/>
    <xf numFmtId="0" fontId="0" fillId="15" borderId="3" xfId="0" applyFill="1" applyBorder="1"/>
    <xf numFmtId="0" fontId="0" fillId="15" borderId="9" xfId="0" applyFill="1" applyBorder="1"/>
    <xf numFmtId="0" fontId="4" fillId="16" borderId="3" xfId="0" applyFont="1" applyFill="1" applyBorder="1" applyAlignment="1"/>
    <xf numFmtId="0" fontId="4" fillId="16" borderId="3" xfId="0" applyFont="1" applyFill="1" applyBorder="1" applyAlignment="1">
      <alignment wrapText="1"/>
    </xf>
    <xf numFmtId="0" fontId="0" fillId="16" borderId="3" xfId="0" applyFill="1" applyBorder="1"/>
    <xf numFmtId="0" fontId="4" fillId="16" borderId="24" xfId="0" applyFont="1" applyFill="1" applyBorder="1" applyAlignment="1"/>
    <xf numFmtId="0" fontId="0" fillId="16" borderId="24" xfId="0" applyFill="1" applyBorder="1"/>
    <xf numFmtId="0" fontId="4" fillId="16" borderId="9" xfId="0" applyFont="1" applyFill="1" applyBorder="1" applyAlignment="1"/>
    <xf numFmtId="0" fontId="0" fillId="16" borderId="9" xfId="0" applyFill="1" applyBorder="1"/>
    <xf numFmtId="0" fontId="4" fillId="0" borderId="24" xfId="0" applyFont="1" applyFill="1" applyBorder="1" applyAlignment="1"/>
    <xf numFmtId="0" fontId="4" fillId="0" borderId="25" xfId="0" applyFont="1" applyFill="1" applyBorder="1" applyAlignment="1"/>
    <xf numFmtId="0" fontId="0" fillId="0" borderId="24" xfId="0" applyBorder="1"/>
    <xf numFmtId="0" fontId="0" fillId="0" borderId="25" xfId="0" applyBorder="1"/>
    <xf numFmtId="0" fontId="0" fillId="13" borderId="10" xfId="0" applyFill="1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14" fontId="0" fillId="0" borderId="0" xfId="0" applyNumberFormat="1"/>
    <xf numFmtId="0" fontId="20" fillId="0" borderId="0" xfId="2" applyFont="1" applyFill="1"/>
    <xf numFmtId="14" fontId="21" fillId="0" borderId="0" xfId="0" applyNumberFormat="1" applyFont="1"/>
    <xf numFmtId="0" fontId="20" fillId="0" borderId="0" xfId="2" applyFont="1" applyFill="1" applyAlignment="1">
      <alignment horizontal="right"/>
    </xf>
    <xf numFmtId="0" fontId="4" fillId="9" borderId="25" xfId="0" applyFont="1" applyFill="1" applyBorder="1" applyAlignment="1"/>
    <xf numFmtId="0" fontId="0" fillId="9" borderId="25" xfId="0" applyFill="1" applyBorder="1"/>
    <xf numFmtId="0" fontId="0" fillId="0" borderId="28" xfId="0" applyBorder="1"/>
    <xf numFmtId="0" fontId="0" fillId="0" borderId="21" xfId="0" applyBorder="1"/>
    <xf numFmtId="2" fontId="0" fillId="8" borderId="3" xfId="0" applyNumberFormat="1" applyFill="1" applyBorder="1"/>
    <xf numFmtId="0" fontId="0" fillId="8" borderId="3" xfId="0" applyFill="1" applyBorder="1" applyAlignment="1">
      <alignment wrapText="1"/>
    </xf>
    <xf numFmtId="0" fontId="4" fillId="8" borderId="5" xfId="0" applyFont="1" applyFill="1" applyBorder="1" applyAlignment="1">
      <alignment wrapText="1"/>
    </xf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 applyAlignment="1">
      <alignment wrapText="1"/>
    </xf>
    <xf numFmtId="0" fontId="4" fillId="8" borderId="31" xfId="0" applyFont="1" applyFill="1" applyBorder="1" applyAlignment="1">
      <alignment wrapText="1"/>
    </xf>
    <xf numFmtId="0" fontId="0" fillId="8" borderId="4" xfId="0" applyFill="1" applyBorder="1"/>
    <xf numFmtId="0" fontId="0" fillId="8" borderId="32" xfId="0" applyFill="1" applyBorder="1"/>
    <xf numFmtId="0" fontId="0" fillId="8" borderId="12" xfId="0" applyFill="1" applyBorder="1"/>
    <xf numFmtId="0" fontId="0" fillId="8" borderId="14" xfId="0" applyFill="1" applyBorder="1"/>
    <xf numFmtId="0" fontId="0" fillId="8" borderId="1" xfId="0" applyFill="1" applyBorder="1"/>
    <xf numFmtId="0" fontId="0" fillId="8" borderId="23" xfId="0" applyFill="1" applyBorder="1"/>
    <xf numFmtId="0" fontId="0" fillId="8" borderId="33" xfId="0" applyFill="1" applyBorder="1"/>
    <xf numFmtId="0" fontId="0" fillId="8" borderId="34" xfId="0" applyFill="1" applyBorder="1"/>
    <xf numFmtId="0" fontId="0" fillId="8" borderId="35" xfId="0" applyFill="1" applyBorder="1"/>
    <xf numFmtId="0" fontId="0" fillId="8" borderId="36" xfId="0" applyFill="1" applyBorder="1"/>
    <xf numFmtId="14" fontId="0" fillId="7" borderId="3" xfId="0" applyNumberFormat="1" applyFill="1" applyBorder="1"/>
    <xf numFmtId="14" fontId="0" fillId="7" borderId="3" xfId="0" applyNumberFormat="1" applyFill="1" applyBorder="1" applyAlignment="1">
      <alignment wrapText="1"/>
    </xf>
    <xf numFmtId="0" fontId="10" fillId="7" borderId="22" xfId="0" applyFont="1" applyFill="1" applyBorder="1"/>
    <xf numFmtId="0" fontId="7" fillId="7" borderId="1" xfId="0" applyFont="1" applyFill="1" applyBorder="1" applyAlignment="1"/>
    <xf numFmtId="0" fontId="9" fillId="7" borderId="1" xfId="0" applyFont="1" applyFill="1" applyBorder="1"/>
    <xf numFmtId="0" fontId="9" fillId="7" borderId="23" xfId="0" applyFont="1" applyFill="1" applyBorder="1"/>
    <xf numFmtId="0" fontId="0" fillId="7" borderId="24" xfId="0" applyFill="1" applyBorder="1"/>
    <xf numFmtId="0" fontId="20" fillId="7" borderId="25" xfId="2" applyFont="1" applyFill="1" applyBorder="1"/>
    <xf numFmtId="0" fontId="20" fillId="7" borderId="25" xfId="2" applyFont="1" applyFill="1" applyBorder="1" applyAlignment="1">
      <alignment wrapText="1"/>
    </xf>
    <xf numFmtId="0" fontId="0" fillId="8" borderId="37" xfId="0" applyFill="1" applyBorder="1"/>
    <xf numFmtId="0" fontId="0" fillId="8" borderId="38" xfId="0" applyFill="1" applyBorder="1"/>
    <xf numFmtId="0" fontId="4" fillId="10" borderId="10" xfId="0" applyFont="1" applyFill="1" applyBorder="1" applyAlignment="1"/>
    <xf numFmtId="0" fontId="0" fillId="10" borderId="10" xfId="0" applyFill="1" applyBorder="1"/>
    <xf numFmtId="0" fontId="4" fillId="11" borderId="10" xfId="0" applyFont="1" applyFill="1" applyBorder="1" applyAlignment="1"/>
    <xf numFmtId="165" fontId="0" fillId="14" borderId="24" xfId="0" applyNumberFormat="1" applyFill="1" applyBorder="1"/>
    <xf numFmtId="165" fontId="0" fillId="14" borderId="3" xfId="0" applyNumberFormat="1" applyFill="1" applyBorder="1"/>
    <xf numFmtId="165" fontId="0" fillId="14" borderId="9" xfId="0" applyNumberFormat="1" applyFill="1" applyBorder="1"/>
    <xf numFmtId="0" fontId="4" fillId="12" borderId="10" xfId="0" applyFont="1" applyFill="1" applyBorder="1" applyAlignment="1"/>
    <xf numFmtId="0" fontId="4" fillId="12" borderId="25" xfId="0" applyFont="1" applyFill="1" applyBorder="1" applyAlignment="1"/>
    <xf numFmtId="0" fontId="0" fillId="12" borderId="10" xfId="0" applyFill="1" applyBorder="1"/>
    <xf numFmtId="0" fontId="0" fillId="12" borderId="25" xfId="0" applyFill="1" applyBorder="1"/>
    <xf numFmtId="0" fontId="0" fillId="12" borderId="0" xfId="0" applyFill="1"/>
    <xf numFmtId="0" fontId="0" fillId="17" borderId="25" xfId="0" applyFill="1" applyBorder="1"/>
    <xf numFmtId="0" fontId="20" fillId="13" borderId="10" xfId="0" applyFont="1" applyFill="1" applyBorder="1"/>
    <xf numFmtId="0" fontId="23" fillId="17" borderId="10" xfId="0" applyFont="1" applyFill="1" applyBorder="1"/>
    <xf numFmtId="0" fontId="0" fillId="0" borderId="0" xfId="0" applyFill="1"/>
    <xf numFmtId="0" fontId="20" fillId="7" borderId="9" xfId="2" applyFont="1" applyFill="1" applyBorder="1"/>
    <xf numFmtId="0" fontId="20" fillId="17" borderId="10" xfId="0" applyFont="1" applyFill="1" applyBorder="1"/>
    <xf numFmtId="0" fontId="20" fillId="18" borderId="10" xfId="0" applyFont="1" applyFill="1" applyBorder="1"/>
    <xf numFmtId="0" fontId="0" fillId="18" borderId="24" xfId="0" applyFill="1" applyBorder="1"/>
    <xf numFmtId="0" fontId="0" fillId="17" borderId="24" xfId="0" applyFill="1" applyBorder="1"/>
    <xf numFmtId="0" fontId="0" fillId="18" borderId="10" xfId="0" applyFill="1" applyBorder="1"/>
    <xf numFmtId="0" fontId="0" fillId="17" borderId="10" xfId="0" applyFill="1" applyBorder="1"/>
    <xf numFmtId="0" fontId="0" fillId="18" borderId="25" xfId="0" applyFill="1" applyBorder="1"/>
    <xf numFmtId="0" fontId="0" fillId="0" borderId="4" xfId="0" applyBorder="1"/>
    <xf numFmtId="0" fontId="5" fillId="0" borderId="40" xfId="0" applyFont="1" applyBorder="1"/>
    <xf numFmtId="0" fontId="5" fillId="0" borderId="41" xfId="0" applyFont="1" applyBorder="1"/>
    <xf numFmtId="0" fontId="5" fillId="0" borderId="42" xfId="0" applyFont="1" applyBorder="1"/>
    <xf numFmtId="0" fontId="0" fillId="0" borderId="12" xfId="0" applyBorder="1"/>
    <xf numFmtId="0" fontId="0" fillId="0" borderId="10" xfId="0" applyBorder="1"/>
    <xf numFmtId="0" fontId="0" fillId="0" borderId="39" xfId="0" applyBorder="1"/>
    <xf numFmtId="0" fontId="12" fillId="0" borderId="43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0" fillId="0" borderId="32" xfId="0" applyBorder="1"/>
    <xf numFmtId="0" fontId="0" fillId="0" borderId="36" xfId="0" applyBorder="1"/>
    <xf numFmtId="0" fontId="0" fillId="0" borderId="33" xfId="0" applyBorder="1"/>
    <xf numFmtId="0" fontId="0" fillId="0" borderId="34" xfId="0" applyBorder="1"/>
    <xf numFmtId="0" fontId="4" fillId="9" borderId="25" xfId="0" applyFont="1" applyFill="1" applyBorder="1" applyAlignment="1">
      <alignment wrapText="1"/>
    </xf>
    <xf numFmtId="0" fontId="0" fillId="8" borderId="46" xfId="0" applyFill="1" applyBorder="1"/>
    <xf numFmtId="0" fontId="5" fillId="0" borderId="0" xfId="0" applyFont="1"/>
    <xf numFmtId="0" fontId="0" fillId="0" borderId="0" xfId="0" applyAlignment="1">
      <alignment horizontal="center"/>
    </xf>
    <xf numFmtId="0" fontId="0" fillId="13" borderId="0" xfId="0" applyFill="1"/>
    <xf numFmtId="0" fontId="5" fillId="5" borderId="3" xfId="0" applyFont="1" applyFill="1" applyBorder="1"/>
    <xf numFmtId="0" fontId="0" fillId="5" borderId="3" xfId="0" applyFill="1" applyBorder="1"/>
    <xf numFmtId="0" fontId="5" fillId="21" borderId="3" xfId="0" applyFont="1" applyFill="1" applyBorder="1"/>
    <xf numFmtId="0" fontId="0" fillId="21" borderId="3" xfId="0" applyFill="1" applyBorder="1"/>
    <xf numFmtId="0" fontId="5" fillId="21" borderId="9" xfId="0" applyFont="1" applyFill="1" applyBorder="1"/>
    <xf numFmtId="0" fontId="0" fillId="21" borderId="9" xfId="0" applyFill="1" applyBorder="1"/>
    <xf numFmtId="0" fontId="5" fillId="22" borderId="3" xfId="0" applyFont="1" applyFill="1" applyBorder="1"/>
    <xf numFmtId="0" fontId="0" fillId="22" borderId="3" xfId="0" applyFill="1" applyBorder="1"/>
    <xf numFmtId="0" fontId="5" fillId="10" borderId="3" xfId="0" applyFont="1" applyFill="1" applyBorder="1"/>
    <xf numFmtId="0" fontId="5" fillId="11" borderId="3" xfId="0" applyFont="1" applyFill="1" applyBorder="1"/>
    <xf numFmtId="0" fontId="5" fillId="20" borderId="3" xfId="0" applyFont="1" applyFill="1" applyBorder="1"/>
    <xf numFmtId="0" fontId="0" fillId="20" borderId="3" xfId="0" applyFill="1" applyBorder="1"/>
    <xf numFmtId="0" fontId="5" fillId="23" borderId="3" xfId="0" applyFont="1" applyFill="1" applyBorder="1"/>
    <xf numFmtId="0" fontId="0" fillId="23" borderId="3" xfId="0" applyFill="1" applyBorder="1"/>
    <xf numFmtId="0" fontId="5" fillId="20" borderId="9" xfId="0" applyFont="1" applyFill="1" applyBorder="1"/>
    <xf numFmtId="0" fontId="0" fillId="20" borderId="9" xfId="0" applyFill="1" applyBorder="1"/>
    <xf numFmtId="0" fontId="5" fillId="13" borderId="22" xfId="0" applyFont="1" applyFill="1" applyBorder="1"/>
    <xf numFmtId="0" fontId="5" fillId="13" borderId="37" xfId="0" applyFont="1" applyFill="1" applyBorder="1"/>
    <xf numFmtId="0" fontId="5" fillId="14" borderId="3" xfId="0" applyFont="1" applyFill="1" applyBorder="1"/>
    <xf numFmtId="0" fontId="5" fillId="14" borderId="24" xfId="0" applyFont="1" applyFill="1" applyBorder="1"/>
    <xf numFmtId="0" fontId="5" fillId="14" borderId="9" xfId="0" applyFont="1" applyFill="1" applyBorder="1"/>
    <xf numFmtId="0" fontId="5" fillId="15" borderId="3" xfId="0" applyFont="1" applyFill="1" applyBorder="1"/>
    <xf numFmtId="0" fontId="5" fillId="15" borderId="24" xfId="0" applyFont="1" applyFill="1" applyBorder="1"/>
    <xf numFmtId="0" fontId="5" fillId="15" borderId="25" xfId="0" applyFont="1" applyFill="1" applyBorder="1"/>
    <xf numFmtId="0" fontId="0" fillId="15" borderId="25" xfId="0" applyFill="1" applyBorder="1"/>
    <xf numFmtId="0" fontId="0" fillId="15" borderId="50" xfId="0" applyFill="1" applyBorder="1"/>
    <xf numFmtId="0" fontId="0" fillId="15" borderId="33" xfId="0" applyFill="1" applyBorder="1"/>
    <xf numFmtId="0" fontId="0" fillId="15" borderId="34" xfId="0" applyFill="1" applyBorder="1"/>
    <xf numFmtId="0" fontId="5" fillId="15" borderId="9" xfId="0" applyFont="1" applyFill="1" applyBorder="1"/>
    <xf numFmtId="0" fontId="0" fillId="15" borderId="38" xfId="0" applyFill="1" applyBorder="1"/>
    <xf numFmtId="0" fontId="5" fillId="19" borderId="3" xfId="0" applyFont="1" applyFill="1" applyBorder="1"/>
    <xf numFmtId="0" fontId="0" fillId="19" borderId="3" xfId="0" applyFill="1" applyBorder="1"/>
    <xf numFmtId="0" fontId="5" fillId="19" borderId="24" xfId="0" applyFont="1" applyFill="1" applyBorder="1"/>
    <xf numFmtId="0" fontId="5" fillId="19" borderId="25" xfId="0" applyFont="1" applyFill="1" applyBorder="1"/>
    <xf numFmtId="0" fontId="0" fillId="19" borderId="24" xfId="0" applyFill="1" applyBorder="1"/>
    <xf numFmtId="0" fontId="0" fillId="19" borderId="25" xfId="0" applyFill="1" applyBorder="1"/>
    <xf numFmtId="0" fontId="0" fillId="19" borderId="50" xfId="0" applyFill="1" applyBorder="1"/>
    <xf numFmtId="0" fontId="0" fillId="19" borderId="33" xfId="0" applyFill="1" applyBorder="1"/>
    <xf numFmtId="0" fontId="0" fillId="19" borderId="34" xfId="0" applyFill="1" applyBorder="1"/>
    <xf numFmtId="0" fontId="5" fillId="12" borderId="23" xfId="0" applyFont="1" applyFill="1" applyBorder="1"/>
    <xf numFmtId="0" fontId="5" fillId="12" borderId="25" xfId="0" applyFont="1" applyFill="1" applyBorder="1"/>
    <xf numFmtId="0" fontId="5" fillId="19" borderId="9" xfId="0" applyFont="1" applyFill="1" applyBorder="1"/>
    <xf numFmtId="0" fontId="0" fillId="19" borderId="9" xfId="0" applyFill="1" applyBorder="1"/>
    <xf numFmtId="0" fontId="0" fillId="19" borderId="38" xfId="0" applyFill="1" applyBorder="1"/>
    <xf numFmtId="0" fontId="5" fillId="12" borderId="35" xfId="0" applyFont="1" applyFill="1" applyBorder="1"/>
    <xf numFmtId="0" fontId="5" fillId="12" borderId="10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0" fillId="8" borderId="49" xfId="0" applyFill="1" applyBorder="1"/>
    <xf numFmtId="0" fontId="0" fillId="8" borderId="3" xfId="0" applyFill="1" applyBorder="1" applyAlignment="1">
      <alignment horizontal="right"/>
    </xf>
    <xf numFmtId="0" fontId="0" fillId="8" borderId="50" xfId="0" applyFill="1" applyBorder="1"/>
    <xf numFmtId="0" fontId="0" fillId="0" borderId="24" xfId="0" applyFill="1" applyBorder="1"/>
    <xf numFmtId="0" fontId="0" fillId="0" borderId="25" xfId="0" applyFill="1" applyBorder="1"/>
    <xf numFmtId="0" fontId="0" fillId="24" borderId="3" xfId="0" applyFill="1" applyBorder="1"/>
    <xf numFmtId="0" fontId="2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4" fillId="12" borderId="24" xfId="0" applyFont="1" applyFill="1" applyBorder="1" applyAlignment="1">
      <alignment horizontal="center" wrapText="1"/>
    </xf>
    <xf numFmtId="0" fontId="4" fillId="12" borderId="3" xfId="0" applyFont="1" applyFill="1" applyBorder="1" applyAlignment="1">
      <alignment horizontal="center" wrapText="1"/>
    </xf>
    <xf numFmtId="0" fontId="4" fillId="12" borderId="25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16" borderId="24" xfId="0" applyFont="1" applyFill="1" applyBorder="1" applyAlignment="1">
      <alignment horizontal="center" wrapText="1"/>
    </xf>
    <xf numFmtId="0" fontId="4" fillId="16" borderId="3" xfId="0" applyFont="1" applyFill="1" applyBorder="1" applyAlignment="1">
      <alignment horizontal="center" wrapText="1"/>
    </xf>
    <xf numFmtId="0" fontId="4" fillId="16" borderId="25" xfId="0" applyFont="1" applyFill="1" applyBorder="1" applyAlignment="1">
      <alignment horizontal="center" wrapText="1"/>
    </xf>
    <xf numFmtId="0" fontId="5" fillId="13" borderId="22" xfId="0" applyFont="1" applyFill="1" applyBorder="1" applyAlignment="1">
      <alignment horizontal="center" wrapText="1"/>
    </xf>
    <xf numFmtId="0" fontId="5" fillId="13" borderId="23" xfId="0" applyFont="1" applyFill="1" applyBorder="1" applyAlignment="1">
      <alignment horizontal="center" wrapText="1"/>
    </xf>
    <xf numFmtId="0" fontId="5" fillId="13" borderId="24" xfId="0" applyFont="1" applyFill="1" applyBorder="1" applyAlignment="1">
      <alignment horizontal="center" wrapText="1"/>
    </xf>
    <xf numFmtId="0" fontId="5" fillId="13" borderId="25" xfId="0" applyFont="1" applyFill="1" applyBorder="1" applyAlignment="1">
      <alignment horizontal="center" wrapText="1"/>
    </xf>
    <xf numFmtId="0" fontId="7" fillId="14" borderId="3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4" fillId="14" borderId="24" xfId="0" applyFont="1" applyFill="1" applyBorder="1" applyAlignment="1">
      <alignment horizontal="center" wrapText="1"/>
    </xf>
    <xf numFmtId="0" fontId="4" fillId="14" borderId="3" xfId="0" applyFont="1" applyFill="1" applyBorder="1" applyAlignment="1">
      <alignment horizontal="center" wrapText="1"/>
    </xf>
    <xf numFmtId="0" fontId="4" fillId="14" borderId="25" xfId="0" applyFont="1" applyFill="1" applyBorder="1" applyAlignment="1">
      <alignment horizontal="center" wrapText="1"/>
    </xf>
    <xf numFmtId="0" fontId="4" fillId="15" borderId="2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0" fontId="4" fillId="15" borderId="25" xfId="0" applyFont="1" applyFill="1" applyBorder="1" applyAlignment="1">
      <alignment horizontal="center" wrapText="1"/>
    </xf>
    <xf numFmtId="0" fontId="8" fillId="16" borderId="3" xfId="0" applyFont="1" applyFill="1" applyBorder="1" applyAlignment="1">
      <alignment horizontal="center"/>
    </xf>
    <xf numFmtId="0" fontId="0" fillId="4" borderId="22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0" fillId="12" borderId="22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 wrapText="1"/>
    </xf>
    <xf numFmtId="0" fontId="4" fillId="8" borderId="25" xfId="0" applyFont="1" applyFill="1" applyBorder="1" applyAlignment="1">
      <alignment horizontal="center" wrapText="1"/>
    </xf>
    <xf numFmtId="0" fontId="4" fillId="9" borderId="24" xfId="0" applyFont="1" applyFill="1" applyBorder="1" applyAlignment="1">
      <alignment horizontal="center" wrapText="1"/>
    </xf>
    <xf numFmtId="0" fontId="4" fillId="9" borderId="3" xfId="0" applyFont="1" applyFill="1" applyBorder="1" applyAlignment="1">
      <alignment horizontal="center" wrapText="1"/>
    </xf>
    <xf numFmtId="0" fontId="4" fillId="9" borderId="25" xfId="0" applyFont="1" applyFill="1" applyBorder="1" applyAlignment="1">
      <alignment horizontal="center" wrapText="1"/>
    </xf>
    <xf numFmtId="0" fontId="4" fillId="11" borderId="24" xfId="0" applyFont="1" applyFill="1" applyBorder="1" applyAlignment="1">
      <alignment horizontal="center" wrapText="1"/>
    </xf>
    <xf numFmtId="0" fontId="4" fillId="11" borderId="3" xfId="0" applyFont="1" applyFill="1" applyBorder="1" applyAlignment="1">
      <alignment horizontal="center" wrapText="1"/>
    </xf>
    <xf numFmtId="0" fontId="4" fillId="11" borderId="25" xfId="0" applyFont="1" applyFill="1" applyBorder="1" applyAlignment="1">
      <alignment horizontal="center" wrapText="1"/>
    </xf>
    <xf numFmtId="0" fontId="7" fillId="8" borderId="2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4" fillId="10" borderId="22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4" fillId="10" borderId="23" xfId="0" applyFont="1" applyFill="1" applyBorder="1" applyAlignment="1">
      <alignment horizontal="center" wrapText="1"/>
    </xf>
    <xf numFmtId="0" fontId="4" fillId="10" borderId="24" xfId="0" applyFont="1" applyFill="1" applyBorder="1" applyAlignment="1">
      <alignment horizontal="center" wrapText="1"/>
    </xf>
    <xf numFmtId="0" fontId="4" fillId="10" borderId="3" xfId="0" applyFont="1" applyFill="1" applyBorder="1" applyAlignment="1">
      <alignment horizontal="center" wrapText="1"/>
    </xf>
    <xf numFmtId="0" fontId="4" fillId="10" borderId="25" xfId="0" applyFont="1" applyFill="1" applyBorder="1" applyAlignment="1">
      <alignment horizontal="center" wrapText="1"/>
    </xf>
    <xf numFmtId="0" fontId="7" fillId="11" borderId="3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21" borderId="3" xfId="0" applyFont="1" applyFill="1" applyBorder="1" applyAlignment="1">
      <alignment horizontal="center" wrapText="1"/>
    </xf>
    <xf numFmtId="0" fontId="5" fillId="21" borderId="3" xfId="0" applyFont="1" applyFill="1" applyBorder="1" applyAlignment="1">
      <alignment horizontal="center"/>
    </xf>
    <xf numFmtId="0" fontId="5" fillId="22" borderId="3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5" fillId="23" borderId="3" xfId="0" applyFont="1" applyFill="1" applyBorder="1" applyAlignment="1">
      <alignment horizontal="center"/>
    </xf>
    <xf numFmtId="0" fontId="5" fillId="20" borderId="3" xfId="0" applyFont="1" applyFill="1" applyBorder="1" applyAlignment="1">
      <alignment horizontal="center"/>
    </xf>
    <xf numFmtId="0" fontId="5" fillId="14" borderId="22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14" borderId="23" xfId="0" applyFont="1" applyFill="1" applyBorder="1" applyAlignment="1">
      <alignment horizontal="center"/>
    </xf>
    <xf numFmtId="0" fontId="5" fillId="14" borderId="24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5" fillId="14" borderId="25" xfId="0" applyFont="1" applyFill="1" applyBorder="1" applyAlignment="1">
      <alignment horizontal="center"/>
    </xf>
    <xf numFmtId="0" fontId="5" fillId="15" borderId="47" xfId="0" applyFont="1" applyFill="1" applyBorder="1" applyAlignment="1">
      <alignment horizontal="center"/>
    </xf>
    <xf numFmtId="0" fontId="5" fillId="15" borderId="48" xfId="0" applyFont="1" applyFill="1" applyBorder="1" applyAlignment="1">
      <alignment horizontal="center"/>
    </xf>
    <xf numFmtId="0" fontId="5" fillId="15" borderId="51" xfId="0" applyFont="1" applyFill="1" applyBorder="1" applyAlignment="1">
      <alignment horizontal="center"/>
    </xf>
    <xf numFmtId="0" fontId="5" fillId="15" borderId="22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5" borderId="23" xfId="0" applyFont="1" applyFill="1" applyBorder="1" applyAlignment="1">
      <alignment horizontal="center"/>
    </xf>
    <xf numFmtId="0" fontId="5" fillId="19" borderId="47" xfId="0" applyFont="1" applyFill="1" applyBorder="1" applyAlignment="1">
      <alignment horizontal="center"/>
    </xf>
    <xf numFmtId="0" fontId="5" fillId="19" borderId="48" xfId="0" applyFont="1" applyFill="1" applyBorder="1" applyAlignment="1">
      <alignment horizontal="center"/>
    </xf>
    <xf numFmtId="0" fontId="5" fillId="19" borderId="51" xfId="0" applyFont="1" applyFill="1" applyBorder="1" applyAlignment="1">
      <alignment horizontal="center"/>
    </xf>
    <xf numFmtId="0" fontId="5" fillId="19" borderId="22" xfId="0" applyFont="1" applyFill="1" applyBorder="1" applyAlignment="1">
      <alignment horizontal="center"/>
    </xf>
    <xf numFmtId="0" fontId="5" fillId="19" borderId="1" xfId="0" applyFont="1" applyFill="1" applyBorder="1" applyAlignment="1">
      <alignment horizontal="center"/>
    </xf>
    <xf numFmtId="0" fontId="5" fillId="19" borderId="23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23" xfId="0" applyFont="1" applyFill="1" applyBorder="1" applyAlignment="1">
      <alignment horizontal="center" wrapText="1"/>
    </xf>
    <xf numFmtId="0" fontId="4" fillId="9" borderId="10" xfId="0" applyFont="1" applyFill="1" applyBorder="1" applyAlignment="1">
      <alignment horizontal="center" wrapText="1"/>
    </xf>
    <xf numFmtId="0" fontId="7" fillId="8" borderId="47" xfId="0" applyFont="1" applyFill="1" applyBorder="1" applyAlignment="1">
      <alignment horizontal="center"/>
    </xf>
    <xf numFmtId="0" fontId="7" fillId="8" borderId="48" xfId="0" applyFont="1" applyFill="1" applyBorder="1" applyAlignment="1">
      <alignment horizontal="center"/>
    </xf>
    <xf numFmtId="0" fontId="7" fillId="8" borderId="51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23" xfId="0" applyFont="1" applyFill="1" applyBorder="1" applyAlignment="1">
      <alignment horizontal="center" wrapText="1"/>
    </xf>
    <xf numFmtId="0" fontId="7" fillId="9" borderId="5" xfId="0" applyFont="1" applyFill="1" applyBorder="1" applyAlignment="1">
      <alignment horizontal="center"/>
    </xf>
    <xf numFmtId="0" fontId="22" fillId="10" borderId="22" xfId="0" applyFont="1" applyFill="1" applyBorder="1" applyAlignment="1">
      <alignment horizontal="center" wrapText="1"/>
    </xf>
    <xf numFmtId="0" fontId="22" fillId="10" borderId="1" xfId="0" applyFont="1" applyFill="1" applyBorder="1" applyAlignment="1">
      <alignment horizontal="center" wrapText="1"/>
    </xf>
    <xf numFmtId="0" fontId="22" fillId="10" borderId="23" xfId="0" applyFont="1" applyFill="1" applyBorder="1" applyAlignment="1">
      <alignment horizontal="center" wrapText="1"/>
    </xf>
    <xf numFmtId="0" fontId="22" fillId="10" borderId="24" xfId="0" applyFont="1" applyFill="1" applyBorder="1" applyAlignment="1">
      <alignment horizontal="center" wrapText="1"/>
    </xf>
    <xf numFmtId="0" fontId="22" fillId="10" borderId="3" xfId="0" applyFont="1" applyFill="1" applyBorder="1" applyAlignment="1">
      <alignment horizontal="center" wrapText="1"/>
    </xf>
    <xf numFmtId="0" fontId="22" fillId="10" borderId="2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</cellXfs>
  <cellStyles count="3">
    <cellStyle name="Accent2" xfId="2" builtinId="3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DC6A78"/>
      <color rgb="FFFFCCFF"/>
      <color rgb="FFFFFFCC"/>
      <color rgb="FFFFDD71"/>
      <color rgb="FF99FFCC"/>
      <color rgb="FFFFCC66"/>
      <color rgb="FFFF9933"/>
      <color rgb="FF00FFFF"/>
      <color rgb="FFD65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Watershed</a:t>
            </a:r>
            <a:r>
              <a:rPr lang="en-US" baseline="0">
                <a:solidFill>
                  <a:sysClr val="windowText" lastClr="000000"/>
                </a:solidFill>
              </a:rPr>
              <a:t>wise WQI 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'WQI watershed wise'!$C$4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'WQI watershed wise'!$B$5:$B$9</c:f>
              <c:strCache>
                <c:ptCount val="5"/>
                <c:pt idx="0">
                  <c:v>Rangun</c:v>
                </c:pt>
                <c:pt idx="1">
                  <c:v>Thuligaad</c:v>
                </c:pt>
                <c:pt idx="2">
                  <c:v>Bigatan-Lagam Karnali</c:v>
                </c:pt>
                <c:pt idx="3">
                  <c:v>Middle Karnali</c:v>
                </c:pt>
                <c:pt idx="4">
                  <c:v>Jhimruk</c:v>
                </c:pt>
              </c:strCache>
            </c:strRef>
          </c:cat>
          <c:val>
            <c:numRef>
              <c:f>'WQI watershed wise'!$C$5:$C$9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1-4186-A4C7-78B54ACD2E26}"/>
            </c:ext>
          </c:extLst>
        </c:ser>
        <c:ser>
          <c:idx val="1"/>
          <c:order val="1"/>
          <c:tx>
            <c:strRef>
              <c:f>'WQI watershed wise'!$D$4</c:f>
              <c:strCache>
                <c:ptCount val="1"/>
                <c:pt idx="0">
                  <c:v>Fair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'WQI watershed wise'!$B$5:$B$9</c:f>
              <c:strCache>
                <c:ptCount val="5"/>
                <c:pt idx="0">
                  <c:v>Rangun</c:v>
                </c:pt>
                <c:pt idx="1">
                  <c:v>Thuligaad</c:v>
                </c:pt>
                <c:pt idx="2">
                  <c:v>Bigatan-Lagam Karnali</c:v>
                </c:pt>
                <c:pt idx="3">
                  <c:v>Middle Karnali</c:v>
                </c:pt>
                <c:pt idx="4">
                  <c:v>Jhimruk</c:v>
                </c:pt>
              </c:strCache>
            </c:strRef>
          </c:cat>
          <c:val>
            <c:numRef>
              <c:f>'WQI watershed wise'!$D$5:$D$9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81-4186-A4C7-78B54ACD2E26}"/>
            </c:ext>
          </c:extLst>
        </c:ser>
        <c:ser>
          <c:idx val="2"/>
          <c:order val="2"/>
          <c:tx>
            <c:strRef>
              <c:f>'WQI watershed wise'!$E$4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'WQI watershed wise'!$B$5:$B$9</c:f>
              <c:strCache>
                <c:ptCount val="5"/>
                <c:pt idx="0">
                  <c:v>Rangun</c:v>
                </c:pt>
                <c:pt idx="1">
                  <c:v>Thuligaad</c:v>
                </c:pt>
                <c:pt idx="2">
                  <c:v>Bigatan-Lagam Karnali</c:v>
                </c:pt>
                <c:pt idx="3">
                  <c:v>Middle Karnali</c:v>
                </c:pt>
                <c:pt idx="4">
                  <c:v>Jhimruk</c:v>
                </c:pt>
              </c:strCache>
            </c:strRef>
          </c:cat>
          <c:val>
            <c:numRef>
              <c:f>'WQI watershed wise'!$E$5:$E$9</c:f>
              <c:numCache>
                <c:formatCode>General</c:formatCode>
                <c:ptCount val="5"/>
                <c:pt idx="0">
                  <c:v>15</c:v>
                </c:pt>
                <c:pt idx="1">
                  <c:v>13</c:v>
                </c:pt>
                <c:pt idx="2">
                  <c:v>37</c:v>
                </c:pt>
                <c:pt idx="3">
                  <c:v>20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81-4186-A4C7-78B54ACD2E26}"/>
            </c:ext>
          </c:extLst>
        </c:ser>
        <c:ser>
          <c:idx val="3"/>
          <c:order val="3"/>
          <c:tx>
            <c:strRef>
              <c:f>'WQI watershed wise'!$G$4</c:f>
              <c:strCache>
                <c:ptCount val="1"/>
                <c:pt idx="0">
                  <c:v>Poor*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'WQI watershed wise'!$B$5:$B$9</c:f>
              <c:strCache>
                <c:ptCount val="5"/>
                <c:pt idx="0">
                  <c:v>Rangun</c:v>
                </c:pt>
                <c:pt idx="1">
                  <c:v>Thuligaad</c:v>
                </c:pt>
                <c:pt idx="2">
                  <c:v>Bigatan-Lagam Karnali</c:v>
                </c:pt>
                <c:pt idx="3">
                  <c:v>Middle Karnali</c:v>
                </c:pt>
                <c:pt idx="4">
                  <c:v>Jhimruk</c:v>
                </c:pt>
              </c:strCache>
            </c:strRef>
          </c:cat>
          <c:val>
            <c:numRef>
              <c:f>'WQI watershed wise'!$G$5:$G$9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81-4186-A4C7-78B54ACD2E26}"/>
            </c:ext>
          </c:extLst>
        </c:ser>
        <c:ser>
          <c:idx val="4"/>
          <c:order val="4"/>
          <c:tx>
            <c:strRef>
              <c:f>'WQI watershed wise'!$H$4</c:f>
              <c:strCache>
                <c:ptCount val="1"/>
                <c:pt idx="0">
                  <c:v>Fair 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'WQI watershed wise'!$B$5:$B$9</c:f>
              <c:strCache>
                <c:ptCount val="5"/>
                <c:pt idx="0">
                  <c:v>Rangun</c:v>
                </c:pt>
                <c:pt idx="1">
                  <c:v>Thuligaad</c:v>
                </c:pt>
                <c:pt idx="2">
                  <c:v>Bigatan-Lagam Karnali</c:v>
                </c:pt>
                <c:pt idx="3">
                  <c:v>Middle Karnali</c:v>
                </c:pt>
                <c:pt idx="4">
                  <c:v>Jhimruk</c:v>
                </c:pt>
              </c:strCache>
            </c:strRef>
          </c:cat>
          <c:val>
            <c:numRef>
              <c:f>'WQI watershed wise'!$H$5:$H$9</c:f>
              <c:numCache>
                <c:formatCode>General</c:formatCode>
                <c:ptCount val="5"/>
                <c:pt idx="0">
                  <c:v>21</c:v>
                </c:pt>
                <c:pt idx="1">
                  <c:v>1</c:v>
                </c:pt>
                <c:pt idx="2">
                  <c:v>0</c:v>
                </c:pt>
                <c:pt idx="3">
                  <c:v>27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81-4186-A4C7-78B54ACD2E26}"/>
            </c:ext>
          </c:extLst>
        </c:ser>
        <c:ser>
          <c:idx val="5"/>
          <c:order val="5"/>
          <c:tx>
            <c:strRef>
              <c:f>'WQI watershed wise'!$I$4</c:f>
              <c:strCache>
                <c:ptCount val="1"/>
                <c:pt idx="0">
                  <c:v>Good*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'WQI watershed wise'!$B$5:$B$9</c:f>
              <c:strCache>
                <c:ptCount val="5"/>
                <c:pt idx="0">
                  <c:v>Rangun</c:v>
                </c:pt>
                <c:pt idx="1">
                  <c:v>Thuligaad</c:v>
                </c:pt>
                <c:pt idx="2">
                  <c:v>Bigatan-Lagam Karnali</c:v>
                </c:pt>
                <c:pt idx="3">
                  <c:v>Middle Karnali</c:v>
                </c:pt>
                <c:pt idx="4">
                  <c:v>Jhimruk</c:v>
                </c:pt>
              </c:strCache>
            </c:strRef>
          </c:cat>
          <c:val>
            <c:numRef>
              <c:f>'WQI watershed wise'!$I$5:$I$9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40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81-4186-A4C7-78B54ACD2E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326648"/>
        <c:axId val="393332136"/>
      </c:barChart>
      <c:catAx>
        <c:axId val="39332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32136"/>
        <c:crosses val="autoZero"/>
        <c:auto val="1"/>
        <c:lblAlgn val="ctr"/>
        <c:lblOffset val="100"/>
        <c:noMultiLvlLbl val="0"/>
      </c:catAx>
      <c:valAx>
        <c:axId val="39333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2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187325</xdr:colOff>
      <xdr:row>3</xdr:row>
      <xdr:rowOff>9525</xdr:rowOff>
    </xdr:from>
    <xdr:to>
      <xdr:col>17</xdr:col>
      <xdr:colOff>492125</xdr:colOff>
      <xdr:row>17</xdr:row>
      <xdr:rowOff>174625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e.epa.gov/water/archive/web/html/vms5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0"/>
  <sheetViews>
    <sheetView tabSelected="1" topLeftCell="EJ1" zoomScale="84" zoomScaleNormal="84" workbookViewId="0">
      <pane ySplit="3" topLeftCell="A12" activePane="bottomLeft" state="frozen"/>
      <selection pane="bottomLeft" activeCell="ER25" sqref="ER25:ES27"/>
    </sheetView>
  </sheetViews>
  <sheetFormatPr defaultRowHeight="14.4"/>
  <cols>
    <col min="1" max="1" width="13.77734375" customWidth="1"/>
    <col min="2" max="2" width="20.5546875" style="48" customWidth="1"/>
    <col min="3" max="3" width="12.109375" style="48" customWidth="1"/>
    <col min="4" max="4" width="12.109375" customWidth="1"/>
    <col min="5" max="5" width="14.21875" customWidth="1"/>
    <col min="7" max="7" width="8.77734375" style="136"/>
    <col min="8" max="8" width="8" style="137" customWidth="1"/>
    <col min="9" max="9" width="10.21875" style="137" customWidth="1"/>
    <col min="10" max="10" width="7.44140625" style="137" customWidth="1"/>
    <col min="11" max="11" width="9.77734375" style="137" customWidth="1"/>
    <col min="12" max="12" width="7.44140625" style="137" customWidth="1"/>
    <col min="13" max="13" width="6.77734375" style="137" customWidth="1"/>
    <col min="14" max="14" width="7.77734375" style="138" bestFit="1" customWidth="1"/>
    <col min="15" max="15" width="6.21875" style="137" customWidth="1"/>
    <col min="16" max="16" width="7.77734375" style="137" customWidth="1"/>
    <col min="17" max="17" width="10.21875" style="137" customWidth="1"/>
    <col min="18" max="18" width="8.77734375" style="137"/>
    <col min="19" max="19" width="9.6640625" style="137" customWidth="1"/>
    <col min="20" max="20" width="8.77734375" style="137"/>
    <col min="21" max="21" width="8.77734375" style="137" customWidth="1"/>
    <col min="22" max="22" width="8.77734375" style="137"/>
    <col min="23" max="23" width="8.21875" style="136" customWidth="1"/>
    <col min="24" max="25" width="8.77734375" style="137"/>
    <col min="26" max="26" width="7.88671875" style="137" customWidth="1"/>
    <col min="27" max="29" width="8.77734375" style="137"/>
    <col min="30" max="30" width="8.77734375" style="138"/>
    <col min="134" max="134" width="11.6640625" customWidth="1"/>
    <col min="148" max="149" width="8.77734375" style="184"/>
    <col min="185" max="185" width="13.109375" customWidth="1"/>
    <col min="213" max="213" width="10.77734375" customWidth="1"/>
    <col min="214" max="214" width="10.44140625" customWidth="1"/>
    <col min="215" max="215" width="7.88671875" customWidth="1"/>
  </cols>
  <sheetData>
    <row r="1" spans="1:151" ht="18.45" customHeight="1">
      <c r="A1" s="50"/>
      <c r="B1" s="51"/>
      <c r="C1" s="51"/>
      <c r="D1" s="52"/>
      <c r="E1" s="52"/>
      <c r="F1" s="60"/>
      <c r="G1" s="315" t="s">
        <v>48</v>
      </c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7"/>
      <c r="W1" s="318" t="s">
        <v>47</v>
      </c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9" t="s">
        <v>46</v>
      </c>
      <c r="AN1" s="320"/>
      <c r="AO1" s="320"/>
      <c r="AP1" s="320"/>
      <c r="AQ1" s="320"/>
      <c r="AR1" s="320"/>
      <c r="AS1" s="320"/>
      <c r="AT1" s="320"/>
      <c r="AU1" s="321"/>
      <c r="AV1" s="325" t="s">
        <v>45</v>
      </c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6" t="s">
        <v>44</v>
      </c>
      <c r="BM1" s="326"/>
      <c r="BN1" s="326"/>
      <c r="BO1" s="326"/>
      <c r="BP1" s="326"/>
      <c r="BQ1" s="326"/>
      <c r="BR1" s="326"/>
      <c r="BS1" s="326"/>
      <c r="BT1" s="326"/>
      <c r="BU1" s="326"/>
      <c r="BV1" s="326"/>
      <c r="BW1" s="326"/>
      <c r="BX1" s="326"/>
      <c r="BY1" s="326"/>
      <c r="BZ1" s="326"/>
      <c r="CA1" s="326"/>
      <c r="CB1" s="327" t="s">
        <v>43</v>
      </c>
      <c r="CC1" s="327"/>
      <c r="CD1" s="327"/>
      <c r="CE1" s="327"/>
      <c r="CF1" s="327"/>
      <c r="CG1" s="327"/>
      <c r="CH1" s="327"/>
      <c r="CI1" s="327"/>
      <c r="CJ1" s="327"/>
      <c r="CK1" s="327"/>
      <c r="CL1" s="327"/>
      <c r="CM1" s="327"/>
      <c r="CN1" s="327"/>
      <c r="CO1" s="327"/>
      <c r="CP1" s="327"/>
      <c r="CQ1" s="327"/>
      <c r="CR1" s="284" t="s">
        <v>42</v>
      </c>
      <c r="CS1" s="285"/>
      <c r="CT1" s="288" t="s">
        <v>41</v>
      </c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9" t="s">
        <v>40</v>
      </c>
      <c r="DK1" s="289"/>
      <c r="DL1" s="289"/>
      <c r="DM1" s="289"/>
      <c r="DN1" s="289"/>
      <c r="DO1" s="289"/>
      <c r="DP1" s="289"/>
      <c r="DQ1" s="289"/>
      <c r="DR1" s="289"/>
      <c r="DS1" s="289"/>
      <c r="DT1" s="289"/>
      <c r="DU1" s="289"/>
      <c r="DV1" s="289"/>
      <c r="DW1" s="289"/>
      <c r="DX1" s="289"/>
      <c r="DY1" s="289"/>
      <c r="DZ1" s="296" t="s">
        <v>39</v>
      </c>
      <c r="EA1" s="296"/>
      <c r="EB1" s="296"/>
      <c r="EC1" s="296"/>
      <c r="ED1" s="296"/>
      <c r="EE1" s="296"/>
      <c r="EF1" s="296"/>
      <c r="EG1" s="296"/>
      <c r="EH1" s="296"/>
      <c r="EI1" s="296"/>
      <c r="EJ1" s="296"/>
      <c r="EK1" s="296"/>
      <c r="EL1" s="296"/>
      <c r="EM1" s="296"/>
      <c r="EN1" s="296"/>
      <c r="EO1" s="296"/>
      <c r="EP1" s="297" t="s">
        <v>195</v>
      </c>
      <c r="EQ1" s="298"/>
      <c r="ER1" s="301" t="s">
        <v>196</v>
      </c>
      <c r="ES1" s="302"/>
      <c r="ET1" s="30"/>
    </row>
    <row r="2" spans="1:151" ht="25.95" customHeight="1">
      <c r="A2" s="272" t="s">
        <v>37</v>
      </c>
      <c r="B2" s="273" t="s">
        <v>36</v>
      </c>
      <c r="C2" s="53"/>
      <c r="D2" s="274" t="s">
        <v>35</v>
      </c>
      <c r="E2" s="274" t="s">
        <v>34</v>
      </c>
      <c r="F2" s="305" t="s">
        <v>33</v>
      </c>
      <c r="G2" s="306" t="s">
        <v>191</v>
      </c>
      <c r="H2" s="307"/>
      <c r="I2" s="307"/>
      <c r="J2" s="307"/>
      <c r="K2" s="307"/>
      <c r="L2" s="307"/>
      <c r="M2" s="307"/>
      <c r="N2" s="308"/>
      <c r="O2" s="306" t="s">
        <v>192</v>
      </c>
      <c r="P2" s="307"/>
      <c r="Q2" s="307"/>
      <c r="R2" s="307"/>
      <c r="S2" s="307"/>
      <c r="T2" s="307"/>
      <c r="U2" s="307"/>
      <c r="V2" s="308"/>
      <c r="W2" s="309" t="s">
        <v>191</v>
      </c>
      <c r="X2" s="310"/>
      <c r="Y2" s="310"/>
      <c r="Z2" s="310"/>
      <c r="AA2" s="310"/>
      <c r="AB2" s="310"/>
      <c r="AC2" s="310"/>
      <c r="AD2" s="311"/>
      <c r="AE2" s="309" t="s">
        <v>192</v>
      </c>
      <c r="AF2" s="310"/>
      <c r="AG2" s="310"/>
      <c r="AH2" s="310"/>
      <c r="AI2" s="310"/>
      <c r="AJ2" s="310"/>
      <c r="AK2" s="310"/>
      <c r="AL2" s="311"/>
      <c r="AM2" s="322"/>
      <c r="AN2" s="323"/>
      <c r="AO2" s="323"/>
      <c r="AP2" s="323"/>
      <c r="AQ2" s="323"/>
      <c r="AR2" s="323"/>
      <c r="AS2" s="323"/>
      <c r="AT2" s="323"/>
      <c r="AU2" s="324"/>
      <c r="AV2" s="312" t="s">
        <v>191</v>
      </c>
      <c r="AW2" s="313"/>
      <c r="AX2" s="313"/>
      <c r="AY2" s="313"/>
      <c r="AZ2" s="313"/>
      <c r="BA2" s="313"/>
      <c r="BB2" s="313"/>
      <c r="BC2" s="314"/>
      <c r="BD2" s="312" t="s">
        <v>192</v>
      </c>
      <c r="BE2" s="313"/>
      <c r="BF2" s="313"/>
      <c r="BG2" s="313"/>
      <c r="BH2" s="313"/>
      <c r="BI2" s="313"/>
      <c r="BJ2" s="313"/>
      <c r="BK2" s="314"/>
      <c r="BL2" s="275" t="s">
        <v>191</v>
      </c>
      <c r="BM2" s="276"/>
      <c r="BN2" s="276"/>
      <c r="BO2" s="276"/>
      <c r="BP2" s="276"/>
      <c r="BQ2" s="276"/>
      <c r="BR2" s="276"/>
      <c r="BS2" s="277"/>
      <c r="BT2" s="275" t="s">
        <v>192</v>
      </c>
      <c r="BU2" s="276"/>
      <c r="BV2" s="276"/>
      <c r="BW2" s="276"/>
      <c r="BX2" s="276"/>
      <c r="BY2" s="276"/>
      <c r="BZ2" s="276"/>
      <c r="CA2" s="277"/>
      <c r="CB2" s="278" t="s">
        <v>191</v>
      </c>
      <c r="CC2" s="279"/>
      <c r="CD2" s="279"/>
      <c r="CE2" s="279"/>
      <c r="CF2" s="279"/>
      <c r="CG2" s="279"/>
      <c r="CH2" s="279"/>
      <c r="CI2" s="280"/>
      <c r="CJ2" s="278" t="s">
        <v>192</v>
      </c>
      <c r="CK2" s="279"/>
      <c r="CL2" s="279"/>
      <c r="CM2" s="279"/>
      <c r="CN2" s="279"/>
      <c r="CO2" s="279"/>
      <c r="CP2" s="279"/>
      <c r="CQ2" s="280"/>
      <c r="CR2" s="286"/>
      <c r="CS2" s="287"/>
      <c r="CT2" s="290" t="s">
        <v>191</v>
      </c>
      <c r="CU2" s="291"/>
      <c r="CV2" s="291"/>
      <c r="CW2" s="291"/>
      <c r="CX2" s="291"/>
      <c r="CY2" s="291"/>
      <c r="CZ2" s="291"/>
      <c r="DA2" s="292"/>
      <c r="DB2" s="290" t="s">
        <v>192</v>
      </c>
      <c r="DC2" s="291"/>
      <c r="DD2" s="291"/>
      <c r="DE2" s="291"/>
      <c r="DF2" s="291"/>
      <c r="DG2" s="291"/>
      <c r="DH2" s="291"/>
      <c r="DI2" s="292"/>
      <c r="DJ2" s="293" t="s">
        <v>191</v>
      </c>
      <c r="DK2" s="294"/>
      <c r="DL2" s="294"/>
      <c r="DM2" s="294"/>
      <c r="DN2" s="294"/>
      <c r="DO2" s="294"/>
      <c r="DP2" s="294"/>
      <c r="DQ2" s="295"/>
      <c r="DR2" s="293" t="s">
        <v>192</v>
      </c>
      <c r="DS2" s="294"/>
      <c r="DT2" s="294"/>
      <c r="DU2" s="294"/>
      <c r="DV2" s="294"/>
      <c r="DW2" s="294"/>
      <c r="DX2" s="294"/>
      <c r="DY2" s="295"/>
      <c r="DZ2" s="281" t="s">
        <v>191</v>
      </c>
      <c r="EA2" s="282"/>
      <c r="EB2" s="282"/>
      <c r="EC2" s="282"/>
      <c r="ED2" s="282"/>
      <c r="EE2" s="282"/>
      <c r="EF2" s="282"/>
      <c r="EG2" s="283"/>
      <c r="EH2" s="281" t="s">
        <v>192</v>
      </c>
      <c r="EI2" s="282"/>
      <c r="EJ2" s="282"/>
      <c r="EK2" s="282"/>
      <c r="EL2" s="282"/>
      <c r="EM2" s="282"/>
      <c r="EN2" s="282"/>
      <c r="EO2" s="283"/>
      <c r="EP2" s="299"/>
      <c r="EQ2" s="300"/>
      <c r="ER2" s="303"/>
      <c r="ES2" s="304"/>
    </row>
    <row r="3" spans="1:151" ht="69">
      <c r="A3" s="272"/>
      <c r="B3" s="273"/>
      <c r="C3" s="53" t="s">
        <v>89</v>
      </c>
      <c r="D3" s="274"/>
      <c r="E3" s="274"/>
      <c r="F3" s="305"/>
      <c r="G3" s="62" t="s">
        <v>31</v>
      </c>
      <c r="H3" s="58" t="s">
        <v>30</v>
      </c>
      <c r="I3" s="58" t="s">
        <v>29</v>
      </c>
      <c r="J3" s="58" t="s">
        <v>28</v>
      </c>
      <c r="K3" s="58" t="s">
        <v>27</v>
      </c>
      <c r="L3" s="58" t="s">
        <v>26</v>
      </c>
      <c r="M3" s="58" t="s">
        <v>25</v>
      </c>
      <c r="N3" s="63" t="s">
        <v>24</v>
      </c>
      <c r="O3" s="66" t="s">
        <v>31</v>
      </c>
      <c r="P3" s="58" t="s">
        <v>30</v>
      </c>
      <c r="Q3" s="58" t="s">
        <v>29</v>
      </c>
      <c r="R3" s="58" t="s">
        <v>28</v>
      </c>
      <c r="S3" s="58" t="s">
        <v>27</v>
      </c>
      <c r="T3" s="58" t="s">
        <v>26</v>
      </c>
      <c r="U3" s="58" t="s">
        <v>25</v>
      </c>
      <c r="V3" s="56" t="s">
        <v>24</v>
      </c>
      <c r="W3" s="73" t="s">
        <v>31</v>
      </c>
      <c r="X3" s="68" t="s">
        <v>30</v>
      </c>
      <c r="Y3" s="69" t="s">
        <v>29</v>
      </c>
      <c r="Z3" s="69" t="s">
        <v>28</v>
      </c>
      <c r="AA3" s="69" t="s">
        <v>27</v>
      </c>
      <c r="AB3" s="69" t="s">
        <v>26</v>
      </c>
      <c r="AC3" s="69" t="s">
        <v>25</v>
      </c>
      <c r="AD3" s="211" t="s">
        <v>24</v>
      </c>
      <c r="AE3" s="71" t="s">
        <v>31</v>
      </c>
      <c r="AF3" s="68" t="s">
        <v>30</v>
      </c>
      <c r="AG3" s="69" t="s">
        <v>29</v>
      </c>
      <c r="AH3" s="68" t="s">
        <v>28</v>
      </c>
      <c r="AI3" s="68" t="s">
        <v>27</v>
      </c>
      <c r="AJ3" s="68" t="s">
        <v>26</v>
      </c>
      <c r="AK3" s="69" t="s">
        <v>25</v>
      </c>
      <c r="AL3" s="75" t="s">
        <v>24</v>
      </c>
      <c r="AM3" s="81" t="s">
        <v>31</v>
      </c>
      <c r="AN3" s="78" t="s">
        <v>30</v>
      </c>
      <c r="AO3" s="79" t="s">
        <v>29</v>
      </c>
      <c r="AP3" s="78" t="s">
        <v>28</v>
      </c>
      <c r="AQ3" s="78" t="s">
        <v>27</v>
      </c>
      <c r="AR3" s="78" t="s">
        <v>26</v>
      </c>
      <c r="AS3" s="79" t="s">
        <v>25</v>
      </c>
      <c r="AT3" s="78" t="s">
        <v>24</v>
      </c>
      <c r="AU3" s="78" t="s">
        <v>502</v>
      </c>
      <c r="AV3" s="176" t="s">
        <v>31</v>
      </c>
      <c r="AW3" s="83" t="s">
        <v>30</v>
      </c>
      <c r="AX3" s="84" t="s">
        <v>29</v>
      </c>
      <c r="AY3" s="83" t="s">
        <v>28</v>
      </c>
      <c r="AZ3" s="83" t="s">
        <v>27</v>
      </c>
      <c r="BA3" s="83" t="s">
        <v>26</v>
      </c>
      <c r="BB3" s="84" t="s">
        <v>25</v>
      </c>
      <c r="BC3" s="89" t="s">
        <v>24</v>
      </c>
      <c r="BD3" s="87" t="s">
        <v>31</v>
      </c>
      <c r="BE3" s="83" t="s">
        <v>30</v>
      </c>
      <c r="BF3" s="84" t="s">
        <v>29</v>
      </c>
      <c r="BG3" s="83" t="s">
        <v>28</v>
      </c>
      <c r="BH3" s="83" t="s">
        <v>27</v>
      </c>
      <c r="BI3" s="83" t="s">
        <v>26</v>
      </c>
      <c r="BJ3" s="84" t="s">
        <v>25</v>
      </c>
      <c r="BK3" s="89" t="s">
        <v>24</v>
      </c>
      <c r="BL3" s="94" t="s">
        <v>31</v>
      </c>
      <c r="BM3" s="91" t="s">
        <v>30</v>
      </c>
      <c r="BN3" s="92" t="s">
        <v>29</v>
      </c>
      <c r="BO3" s="91" t="s">
        <v>28</v>
      </c>
      <c r="BP3" s="91" t="s">
        <v>27</v>
      </c>
      <c r="BQ3" s="91" t="s">
        <v>26</v>
      </c>
      <c r="BR3" s="92" t="s">
        <v>25</v>
      </c>
      <c r="BS3" s="96" t="s">
        <v>24</v>
      </c>
      <c r="BT3" s="94" t="s">
        <v>31</v>
      </c>
      <c r="BU3" s="91" t="s">
        <v>30</v>
      </c>
      <c r="BV3" s="92" t="s">
        <v>29</v>
      </c>
      <c r="BW3" s="91" t="s">
        <v>28</v>
      </c>
      <c r="BX3" s="91" t="s">
        <v>27</v>
      </c>
      <c r="BY3" s="91" t="s">
        <v>26</v>
      </c>
      <c r="BZ3" s="92" t="s">
        <v>25</v>
      </c>
      <c r="CA3" s="96" t="s">
        <v>24</v>
      </c>
      <c r="CB3" s="101" t="s">
        <v>31</v>
      </c>
      <c r="CC3" s="98" t="s">
        <v>30</v>
      </c>
      <c r="CD3" s="99" t="s">
        <v>29</v>
      </c>
      <c r="CE3" s="98" t="s">
        <v>28</v>
      </c>
      <c r="CF3" s="98" t="s">
        <v>27</v>
      </c>
      <c r="CG3" s="98" t="s">
        <v>26</v>
      </c>
      <c r="CH3" s="99" t="s">
        <v>25</v>
      </c>
      <c r="CI3" s="103" t="s">
        <v>24</v>
      </c>
      <c r="CJ3" s="101" t="s">
        <v>31</v>
      </c>
      <c r="CK3" s="98" t="s">
        <v>30</v>
      </c>
      <c r="CL3" s="99" t="s">
        <v>29</v>
      </c>
      <c r="CM3" s="98" t="s">
        <v>28</v>
      </c>
      <c r="CN3" s="98" t="s">
        <v>27</v>
      </c>
      <c r="CO3" s="98" t="s">
        <v>26</v>
      </c>
      <c r="CP3" s="99" t="s">
        <v>25</v>
      </c>
      <c r="CQ3" s="103" t="s">
        <v>24</v>
      </c>
      <c r="CR3" s="105" t="s">
        <v>193</v>
      </c>
      <c r="CS3" s="110" t="s">
        <v>194</v>
      </c>
      <c r="CT3" s="113" t="s">
        <v>31</v>
      </c>
      <c r="CU3" s="108" t="s">
        <v>30</v>
      </c>
      <c r="CV3" s="109" t="s">
        <v>29</v>
      </c>
      <c r="CW3" s="108" t="s">
        <v>28</v>
      </c>
      <c r="CX3" s="108" t="s">
        <v>27</v>
      </c>
      <c r="CY3" s="108" t="s">
        <v>26</v>
      </c>
      <c r="CZ3" s="109" t="s">
        <v>25</v>
      </c>
      <c r="DA3" s="115" t="s">
        <v>24</v>
      </c>
      <c r="DB3" s="113" t="s">
        <v>31</v>
      </c>
      <c r="DC3" s="108" t="s">
        <v>30</v>
      </c>
      <c r="DD3" s="109" t="s">
        <v>29</v>
      </c>
      <c r="DE3" s="108" t="s">
        <v>28</v>
      </c>
      <c r="DF3" s="108" t="s">
        <v>27</v>
      </c>
      <c r="DG3" s="108" t="s">
        <v>26</v>
      </c>
      <c r="DH3" s="109" t="s">
        <v>25</v>
      </c>
      <c r="DI3" s="115" t="s">
        <v>24</v>
      </c>
      <c r="DJ3" s="117" t="s">
        <v>31</v>
      </c>
      <c r="DK3" s="118" t="s">
        <v>30</v>
      </c>
      <c r="DL3" s="119" t="s">
        <v>29</v>
      </c>
      <c r="DM3" s="118" t="s">
        <v>28</v>
      </c>
      <c r="DN3" s="118" t="s">
        <v>27</v>
      </c>
      <c r="DO3" s="118" t="s">
        <v>26</v>
      </c>
      <c r="DP3" s="119" t="s">
        <v>25</v>
      </c>
      <c r="DQ3" s="120" t="s">
        <v>24</v>
      </c>
      <c r="DR3" s="117" t="s">
        <v>31</v>
      </c>
      <c r="DS3" s="118" t="s">
        <v>30</v>
      </c>
      <c r="DT3" s="119" t="s">
        <v>29</v>
      </c>
      <c r="DU3" s="118" t="s">
        <v>28</v>
      </c>
      <c r="DV3" s="118" t="s">
        <v>27</v>
      </c>
      <c r="DW3" s="118" t="s">
        <v>26</v>
      </c>
      <c r="DX3" s="119" t="s">
        <v>25</v>
      </c>
      <c r="DY3" s="120" t="s">
        <v>24</v>
      </c>
      <c r="DZ3" s="127" t="s">
        <v>31</v>
      </c>
      <c r="EA3" s="124" t="s">
        <v>30</v>
      </c>
      <c r="EB3" s="125" t="s">
        <v>29</v>
      </c>
      <c r="EC3" s="124" t="s">
        <v>28</v>
      </c>
      <c r="ED3" s="124" t="s">
        <v>27</v>
      </c>
      <c r="EE3" s="124" t="s">
        <v>26</v>
      </c>
      <c r="EF3" s="125" t="s">
        <v>25</v>
      </c>
      <c r="EG3" s="129" t="s">
        <v>24</v>
      </c>
      <c r="EH3" s="127" t="s">
        <v>31</v>
      </c>
      <c r="EI3" s="124" t="s">
        <v>30</v>
      </c>
      <c r="EJ3" s="125" t="s">
        <v>29</v>
      </c>
      <c r="EK3" s="124" t="s">
        <v>28</v>
      </c>
      <c r="EL3" s="124" t="s">
        <v>27</v>
      </c>
      <c r="EM3" s="124" t="s">
        <v>26</v>
      </c>
      <c r="EN3" s="125" t="s">
        <v>25</v>
      </c>
      <c r="EO3" s="129" t="s">
        <v>24</v>
      </c>
      <c r="EP3" s="131" t="s">
        <v>193</v>
      </c>
      <c r="EQ3" s="132" t="s">
        <v>194</v>
      </c>
      <c r="ER3" s="180" t="s">
        <v>193</v>
      </c>
      <c r="ES3" s="181" t="s">
        <v>194</v>
      </c>
    </row>
    <row r="4" spans="1:151">
      <c r="A4" s="54" t="s">
        <v>198</v>
      </c>
      <c r="B4" s="55" t="s">
        <v>199</v>
      </c>
      <c r="C4" s="55" t="s">
        <v>203</v>
      </c>
      <c r="D4" s="163" t="s">
        <v>328</v>
      </c>
      <c r="E4" s="163" t="s">
        <v>329</v>
      </c>
      <c r="F4" s="54">
        <v>530</v>
      </c>
      <c r="G4" s="57">
        <v>5.4</v>
      </c>
      <c r="H4" s="57">
        <v>5.55</v>
      </c>
      <c r="I4" s="57">
        <v>126.2</v>
      </c>
      <c r="J4" s="57">
        <v>1.2</v>
      </c>
      <c r="K4" s="57">
        <v>2</v>
      </c>
      <c r="L4" s="57">
        <v>0</v>
      </c>
      <c r="M4" s="57">
        <v>0</v>
      </c>
      <c r="N4" s="212">
        <v>1.52</v>
      </c>
      <c r="O4" s="57">
        <v>5</v>
      </c>
      <c r="P4" s="59">
        <v>8.1999999999999993</v>
      </c>
      <c r="Q4" s="59">
        <v>81</v>
      </c>
      <c r="R4" s="59">
        <v>1.5</v>
      </c>
      <c r="S4" s="59">
        <v>0</v>
      </c>
      <c r="T4" s="59">
        <v>0.3</v>
      </c>
      <c r="U4" s="59">
        <v>0</v>
      </c>
      <c r="V4" s="67">
        <v>2.3199999999999998</v>
      </c>
      <c r="W4" s="74">
        <v>7.5</v>
      </c>
      <c r="X4" s="70">
        <v>7</v>
      </c>
      <c r="Y4" s="70">
        <v>1000</v>
      </c>
      <c r="Z4" s="70">
        <v>10</v>
      </c>
      <c r="AA4" s="70">
        <v>1.5</v>
      </c>
      <c r="AB4" s="70">
        <v>1</v>
      </c>
      <c r="AC4" s="70">
        <v>0.3</v>
      </c>
      <c r="AD4" s="144">
        <v>5</v>
      </c>
      <c r="AE4" s="72">
        <v>7.5</v>
      </c>
      <c r="AF4" s="70">
        <v>7</v>
      </c>
      <c r="AG4" s="70">
        <v>1000</v>
      </c>
      <c r="AH4" s="70">
        <v>10</v>
      </c>
      <c r="AI4" s="70">
        <v>1.5</v>
      </c>
      <c r="AJ4" s="70">
        <v>1</v>
      </c>
      <c r="AK4" s="70">
        <v>0.3</v>
      </c>
      <c r="AL4" s="76">
        <v>5</v>
      </c>
      <c r="AM4" s="82">
        <v>4</v>
      </c>
      <c r="AN4" s="80">
        <v>5</v>
      </c>
      <c r="AO4" s="80">
        <v>3</v>
      </c>
      <c r="AP4" s="80">
        <v>5</v>
      </c>
      <c r="AQ4" s="80">
        <v>4</v>
      </c>
      <c r="AR4" s="80">
        <v>4</v>
      </c>
      <c r="AS4" s="80">
        <v>3</v>
      </c>
      <c r="AT4" s="80">
        <v>3</v>
      </c>
      <c r="AU4" s="85">
        <f>SUM(AM4:AT4)</f>
        <v>31</v>
      </c>
      <c r="AV4" s="88">
        <v>0</v>
      </c>
      <c r="AW4" s="86">
        <v>0</v>
      </c>
      <c r="AX4" s="86">
        <v>0</v>
      </c>
      <c r="AY4" s="86">
        <v>0</v>
      </c>
      <c r="AZ4" s="86">
        <v>0</v>
      </c>
      <c r="BA4" s="86">
        <v>0</v>
      </c>
      <c r="BB4" s="86">
        <v>0</v>
      </c>
      <c r="BC4" s="90">
        <v>0</v>
      </c>
      <c r="BD4" s="88">
        <v>0</v>
      </c>
      <c r="BE4" s="86">
        <v>0</v>
      </c>
      <c r="BF4" s="86">
        <v>0</v>
      </c>
      <c r="BG4" s="86">
        <v>0</v>
      </c>
      <c r="BH4" s="86">
        <v>0</v>
      </c>
      <c r="BI4" s="86">
        <v>0</v>
      </c>
      <c r="BJ4" s="86">
        <v>0</v>
      </c>
      <c r="BK4" s="90">
        <v>0</v>
      </c>
      <c r="BL4" s="95">
        <v>1</v>
      </c>
      <c r="BM4" s="93">
        <v>1</v>
      </c>
      <c r="BN4" s="93">
        <v>1</v>
      </c>
      <c r="BO4" s="93">
        <v>1</v>
      </c>
      <c r="BP4" s="93">
        <v>1</v>
      </c>
      <c r="BQ4" s="93">
        <v>1</v>
      </c>
      <c r="BR4" s="93">
        <v>1</v>
      </c>
      <c r="BS4" s="97">
        <v>1</v>
      </c>
      <c r="BT4" s="95">
        <v>1</v>
      </c>
      <c r="BU4" s="93">
        <v>1</v>
      </c>
      <c r="BV4" s="93">
        <v>1</v>
      </c>
      <c r="BW4" s="93">
        <v>1</v>
      </c>
      <c r="BX4" s="93">
        <v>1</v>
      </c>
      <c r="BY4" s="93">
        <v>1</v>
      </c>
      <c r="BZ4" s="93">
        <v>1</v>
      </c>
      <c r="CA4" s="97">
        <v>1</v>
      </c>
      <c r="CB4" s="102">
        <v>4</v>
      </c>
      <c r="CC4" s="100">
        <v>5</v>
      </c>
      <c r="CD4" s="100">
        <v>3</v>
      </c>
      <c r="CE4" s="100">
        <v>5</v>
      </c>
      <c r="CF4" s="100">
        <v>4</v>
      </c>
      <c r="CG4" s="100">
        <v>4</v>
      </c>
      <c r="CH4" s="100">
        <v>3</v>
      </c>
      <c r="CI4" s="100">
        <v>3</v>
      </c>
      <c r="CJ4" s="102">
        <v>4</v>
      </c>
      <c r="CK4" s="100">
        <v>5</v>
      </c>
      <c r="CL4" s="100">
        <v>3</v>
      </c>
      <c r="CM4" s="100">
        <v>5</v>
      </c>
      <c r="CN4" s="100">
        <v>4</v>
      </c>
      <c r="CO4" s="100">
        <v>4</v>
      </c>
      <c r="CP4" s="100">
        <v>3</v>
      </c>
      <c r="CQ4" s="100">
        <v>3</v>
      </c>
      <c r="CR4" s="106">
        <f>SUM(CB4:CI4)</f>
        <v>31</v>
      </c>
      <c r="CS4" s="111">
        <f>SUM(CJ4:CQ4)</f>
        <v>31</v>
      </c>
      <c r="CT4" s="177">
        <f>CB4/CR4</f>
        <v>0.12903225806451613</v>
      </c>
      <c r="CU4" s="178">
        <f>CC4/CR4</f>
        <v>0.16129032258064516</v>
      </c>
      <c r="CV4" s="178">
        <f>CD4/CR4</f>
        <v>9.6774193548387094E-2</v>
      </c>
      <c r="CW4" s="178">
        <f>CE4/CR4</f>
        <v>0.16129032258064516</v>
      </c>
      <c r="CX4" s="178">
        <f>CF4/CR4</f>
        <v>0.12903225806451613</v>
      </c>
      <c r="CY4" s="178">
        <f>CG4/CR4</f>
        <v>0.12903225806451613</v>
      </c>
      <c r="CZ4" s="178">
        <f>CH4/CR4</f>
        <v>9.6774193548387094E-2</v>
      </c>
      <c r="DA4" s="179">
        <f>CI4/CR4</f>
        <v>9.6774193548387094E-2</v>
      </c>
      <c r="DB4" s="177">
        <f>CJ4/CS4</f>
        <v>0.12903225806451613</v>
      </c>
      <c r="DC4" s="178">
        <f>CK4/CS4</f>
        <v>0.16129032258064516</v>
      </c>
      <c r="DD4" s="178">
        <f>CL4/CS4</f>
        <v>9.6774193548387094E-2</v>
      </c>
      <c r="DE4" s="178">
        <f>CM4/CS4</f>
        <v>0.16129032258064516</v>
      </c>
      <c r="DF4" s="178">
        <f>CN4/CS4</f>
        <v>0.12903225806451613</v>
      </c>
      <c r="DG4" s="178">
        <f>CO4/CS4</f>
        <v>0.12903225806451613</v>
      </c>
      <c r="DH4" s="178">
        <f>CP4/CS4</f>
        <v>9.6774193548387094E-2</v>
      </c>
      <c r="DI4" s="179">
        <f>CQ4/CS4</f>
        <v>9.6774193548387094E-2</v>
      </c>
      <c r="DJ4" s="121">
        <f t="shared" ref="DJ4:DT4" si="0">G4/W4*100</f>
        <v>72.000000000000014</v>
      </c>
      <c r="DK4" s="122">
        <f t="shared" si="0"/>
        <v>79.285714285714278</v>
      </c>
      <c r="DL4" s="122">
        <f t="shared" si="0"/>
        <v>12.620000000000001</v>
      </c>
      <c r="DM4" s="122">
        <f t="shared" si="0"/>
        <v>12</v>
      </c>
      <c r="DN4" s="122">
        <f t="shared" si="0"/>
        <v>133.33333333333331</v>
      </c>
      <c r="DO4" s="122">
        <f t="shared" si="0"/>
        <v>0</v>
      </c>
      <c r="DP4" s="122">
        <f t="shared" si="0"/>
        <v>0</v>
      </c>
      <c r="DQ4" s="123">
        <f t="shared" si="0"/>
        <v>30.4</v>
      </c>
      <c r="DR4" s="121">
        <f t="shared" si="0"/>
        <v>66.666666666666657</v>
      </c>
      <c r="DS4" s="122">
        <f t="shared" si="0"/>
        <v>117.14285714285712</v>
      </c>
      <c r="DT4" s="122">
        <f t="shared" si="0"/>
        <v>8.1</v>
      </c>
      <c r="DU4" s="122">
        <f>R4/Z4*100</f>
        <v>15</v>
      </c>
      <c r="DV4" s="122">
        <f>S4/AI4*100</f>
        <v>0</v>
      </c>
      <c r="DW4" s="122">
        <f>T4/AJ4*100</f>
        <v>30</v>
      </c>
      <c r="DX4" s="122">
        <f>U4/AK4*100</f>
        <v>0</v>
      </c>
      <c r="DY4" s="123">
        <f>V4/AL4*100</f>
        <v>46.4</v>
      </c>
      <c r="DZ4" s="128">
        <f t="shared" ref="DZ4:EO4" si="1">DJ4*CT4</f>
        <v>9.2903225806451637</v>
      </c>
      <c r="EA4" s="126">
        <f t="shared" si="1"/>
        <v>12.788018433179722</v>
      </c>
      <c r="EB4" s="126">
        <f t="shared" si="1"/>
        <v>1.2212903225806453</v>
      </c>
      <c r="EC4" s="126">
        <f t="shared" si="1"/>
        <v>1.935483870967742</v>
      </c>
      <c r="ED4" s="126">
        <f t="shared" si="1"/>
        <v>17.204301075268813</v>
      </c>
      <c r="EE4" s="126">
        <f t="shared" si="1"/>
        <v>0</v>
      </c>
      <c r="EF4" s="126">
        <f t="shared" si="1"/>
        <v>0</v>
      </c>
      <c r="EG4" s="130">
        <f t="shared" si="1"/>
        <v>2.9419354838709677</v>
      </c>
      <c r="EH4" s="128">
        <f t="shared" si="1"/>
        <v>8.6021505376344063</v>
      </c>
      <c r="EI4" s="126">
        <f t="shared" si="1"/>
        <v>18.894009216589858</v>
      </c>
      <c r="EJ4" s="126">
        <f t="shared" si="1"/>
        <v>0.78387096774193543</v>
      </c>
      <c r="EK4" s="126">
        <f t="shared" si="1"/>
        <v>2.4193548387096775</v>
      </c>
      <c r="EL4" s="126">
        <f t="shared" si="1"/>
        <v>0</v>
      </c>
      <c r="EM4" s="126">
        <f t="shared" si="1"/>
        <v>3.870967741935484</v>
      </c>
      <c r="EN4" s="126">
        <f t="shared" si="1"/>
        <v>0</v>
      </c>
      <c r="EO4" s="130">
        <f t="shared" si="1"/>
        <v>4.4903225806451612</v>
      </c>
      <c r="EP4" s="106">
        <f>SUM(DZ4:EG4)</f>
        <v>45.381351766513056</v>
      </c>
      <c r="EQ4" s="107">
        <f>SUM(EH4:EO4)</f>
        <v>39.060675883256529</v>
      </c>
      <c r="ER4" s="186" t="s">
        <v>86</v>
      </c>
      <c r="ES4" s="186" t="s">
        <v>86</v>
      </c>
      <c r="ET4" t="str">
        <f t="shared" ref="ER4:EU11" si="2">IF(EP4&lt;75,"good",IF(EP4&lt;=100,"fair",IF(EP4&gt;100,"poor")))</f>
        <v>good</v>
      </c>
      <c r="EU4" t="str">
        <f t="shared" si="2"/>
        <v>good</v>
      </c>
    </row>
    <row r="5" spans="1:151">
      <c r="A5" s="54" t="s">
        <v>198</v>
      </c>
      <c r="B5" s="55" t="s">
        <v>200</v>
      </c>
      <c r="C5" s="55" t="s">
        <v>204</v>
      </c>
      <c r="D5" s="163" t="s">
        <v>330</v>
      </c>
      <c r="E5" s="163" t="s">
        <v>331</v>
      </c>
      <c r="F5" s="54">
        <v>340</v>
      </c>
      <c r="G5" s="57">
        <v>7</v>
      </c>
      <c r="H5" s="57">
        <v>6.69</v>
      </c>
      <c r="I5" s="57">
        <v>547.29999999999995</v>
      </c>
      <c r="J5" s="57">
        <v>7</v>
      </c>
      <c r="K5" s="57">
        <v>1</v>
      </c>
      <c r="L5" s="57">
        <v>0</v>
      </c>
      <c r="M5" s="57">
        <v>0.2</v>
      </c>
      <c r="N5" s="212">
        <v>0.51</v>
      </c>
      <c r="O5" s="57">
        <v>5.3</v>
      </c>
      <c r="P5" s="59">
        <v>7.6</v>
      </c>
      <c r="Q5" s="59">
        <v>30.6</v>
      </c>
      <c r="R5" s="59">
        <v>0</v>
      </c>
      <c r="S5" s="59">
        <v>0</v>
      </c>
      <c r="T5" s="59">
        <v>0</v>
      </c>
      <c r="U5" s="59">
        <v>0</v>
      </c>
      <c r="V5" s="67">
        <v>0.96</v>
      </c>
      <c r="W5" s="74">
        <v>7.5</v>
      </c>
      <c r="X5" s="70">
        <v>7</v>
      </c>
      <c r="Y5" s="70">
        <v>1000</v>
      </c>
      <c r="Z5" s="70">
        <v>10</v>
      </c>
      <c r="AA5" s="70">
        <v>1.5</v>
      </c>
      <c r="AB5" s="70">
        <v>1</v>
      </c>
      <c r="AC5" s="70">
        <v>0.3</v>
      </c>
      <c r="AD5" s="144">
        <v>5</v>
      </c>
      <c r="AE5" s="72">
        <v>7.5</v>
      </c>
      <c r="AF5" s="70">
        <v>7</v>
      </c>
      <c r="AG5" s="70">
        <v>1000</v>
      </c>
      <c r="AH5" s="70">
        <v>10</v>
      </c>
      <c r="AI5" s="70">
        <v>1.5</v>
      </c>
      <c r="AJ5" s="70">
        <v>1</v>
      </c>
      <c r="AK5" s="70">
        <v>0.3</v>
      </c>
      <c r="AL5" s="76">
        <v>5</v>
      </c>
      <c r="AM5" s="82">
        <v>4</v>
      </c>
      <c r="AN5" s="80">
        <v>5</v>
      </c>
      <c r="AO5" s="80">
        <v>3</v>
      </c>
      <c r="AP5" s="80">
        <v>5</v>
      </c>
      <c r="AQ5" s="80">
        <v>4</v>
      </c>
      <c r="AR5" s="80">
        <v>4</v>
      </c>
      <c r="AS5" s="80">
        <v>3</v>
      </c>
      <c r="AT5" s="80">
        <v>3</v>
      </c>
      <c r="AU5" s="85">
        <f t="shared" ref="AU5:AU24" si="3">SUM(AM5:AT5)</f>
        <v>31</v>
      </c>
      <c r="AV5" s="88">
        <v>0</v>
      </c>
      <c r="AW5" s="86">
        <v>0</v>
      </c>
      <c r="AX5" s="86">
        <v>0</v>
      </c>
      <c r="AY5" s="86">
        <v>0</v>
      </c>
      <c r="AZ5" s="86">
        <v>0</v>
      </c>
      <c r="BA5" s="86">
        <v>0</v>
      </c>
      <c r="BB5" s="86">
        <v>0</v>
      </c>
      <c r="BC5" s="90">
        <v>0</v>
      </c>
      <c r="BD5" s="88">
        <v>0</v>
      </c>
      <c r="BE5" s="86">
        <v>0</v>
      </c>
      <c r="BF5" s="86">
        <v>0</v>
      </c>
      <c r="BG5" s="86">
        <v>0</v>
      </c>
      <c r="BH5" s="86">
        <v>0</v>
      </c>
      <c r="BI5" s="86">
        <v>0</v>
      </c>
      <c r="BJ5" s="86">
        <v>0</v>
      </c>
      <c r="BK5" s="90">
        <v>0</v>
      </c>
      <c r="BL5" s="95">
        <v>1</v>
      </c>
      <c r="BM5" s="93">
        <v>1</v>
      </c>
      <c r="BN5" s="93">
        <v>1</v>
      </c>
      <c r="BO5" s="93">
        <v>1</v>
      </c>
      <c r="BP5" s="93">
        <v>1</v>
      </c>
      <c r="BQ5" s="93">
        <v>1</v>
      </c>
      <c r="BR5" s="93">
        <v>1</v>
      </c>
      <c r="BS5" s="97">
        <v>1</v>
      </c>
      <c r="BT5" s="95">
        <v>1</v>
      </c>
      <c r="BU5" s="93">
        <v>1</v>
      </c>
      <c r="BV5" s="93">
        <v>1</v>
      </c>
      <c r="BW5" s="93">
        <v>1</v>
      </c>
      <c r="BX5" s="93">
        <v>1</v>
      </c>
      <c r="BY5" s="93">
        <v>1</v>
      </c>
      <c r="BZ5" s="93">
        <v>1</v>
      </c>
      <c r="CA5" s="97">
        <v>1</v>
      </c>
      <c r="CB5" s="102">
        <v>4</v>
      </c>
      <c r="CC5" s="100">
        <v>5</v>
      </c>
      <c r="CD5" s="100">
        <v>3</v>
      </c>
      <c r="CE5" s="100">
        <v>5</v>
      </c>
      <c r="CF5" s="100">
        <v>4</v>
      </c>
      <c r="CG5" s="100">
        <v>4</v>
      </c>
      <c r="CH5" s="100">
        <v>3</v>
      </c>
      <c r="CI5" s="100">
        <v>3</v>
      </c>
      <c r="CJ5" s="102">
        <v>4</v>
      </c>
      <c r="CK5" s="100">
        <v>5</v>
      </c>
      <c r="CL5" s="100">
        <v>3</v>
      </c>
      <c r="CM5" s="100">
        <v>5</v>
      </c>
      <c r="CN5" s="100">
        <v>4</v>
      </c>
      <c r="CO5" s="100">
        <v>4</v>
      </c>
      <c r="CP5" s="100">
        <v>3</v>
      </c>
      <c r="CQ5" s="100">
        <v>3</v>
      </c>
      <c r="CR5" s="106">
        <f t="shared" ref="CR5:CR24" si="4">SUM(CB5:CI5)</f>
        <v>31</v>
      </c>
      <c r="CS5" s="111">
        <f t="shared" ref="CS5:CS24" si="5">SUM(CJ5:CQ5)</f>
        <v>31</v>
      </c>
      <c r="CT5" s="177">
        <f t="shared" ref="CT5:CT24" si="6">CB5/CR5</f>
        <v>0.12903225806451613</v>
      </c>
      <c r="CU5" s="178">
        <f t="shared" ref="CU5:CU24" si="7">CC5/CR5</f>
        <v>0.16129032258064516</v>
      </c>
      <c r="CV5" s="178">
        <f t="shared" ref="CV5:CV24" si="8">CD5/CR5</f>
        <v>9.6774193548387094E-2</v>
      </c>
      <c r="CW5" s="178">
        <f t="shared" ref="CW5:CW24" si="9">CE5/CR5</f>
        <v>0.16129032258064516</v>
      </c>
      <c r="CX5" s="178">
        <f t="shared" ref="CX5:CX24" si="10">CF5/CR5</f>
        <v>0.12903225806451613</v>
      </c>
      <c r="CY5" s="178">
        <f t="shared" ref="CY5:CY24" si="11">CG5/CR5</f>
        <v>0.12903225806451613</v>
      </c>
      <c r="CZ5" s="178">
        <f t="shared" ref="CZ5:CZ24" si="12">CH5/CR5</f>
        <v>9.6774193548387094E-2</v>
      </c>
      <c r="DA5" s="179">
        <f t="shared" ref="DA5:DA24" si="13">CI5/CR5</f>
        <v>9.6774193548387094E-2</v>
      </c>
      <c r="DB5" s="177">
        <f t="shared" ref="DB5:DB24" si="14">CJ5/CS5</f>
        <v>0.12903225806451613</v>
      </c>
      <c r="DC5" s="178">
        <f t="shared" ref="DC5:DC24" si="15">CK5/CS5</f>
        <v>0.16129032258064516</v>
      </c>
      <c r="DD5" s="178">
        <f t="shared" ref="DD5:DD24" si="16">CL5/CS5</f>
        <v>9.6774193548387094E-2</v>
      </c>
      <c r="DE5" s="178">
        <f t="shared" ref="DE5:DE24" si="17">CM5/CS5</f>
        <v>0.16129032258064516</v>
      </c>
      <c r="DF5" s="178">
        <f t="shared" ref="DF5:DF24" si="18">CN5/CS5</f>
        <v>0.12903225806451613</v>
      </c>
      <c r="DG5" s="178">
        <f t="shared" ref="DG5:DG24" si="19">CO5/CS5</f>
        <v>0.12903225806451613</v>
      </c>
      <c r="DH5" s="178">
        <f t="shared" ref="DH5:DH24" si="20">CP5/CS5</f>
        <v>9.6774193548387094E-2</v>
      </c>
      <c r="DI5" s="179">
        <f t="shared" ref="DI5:DI24" si="21">CQ5/CS5</f>
        <v>9.6774193548387094E-2</v>
      </c>
      <c r="DJ5" s="121">
        <f t="shared" ref="DJ5:DJ24" si="22">G5/W5*100</f>
        <v>93.333333333333329</v>
      </c>
      <c r="DK5" s="122">
        <f t="shared" ref="DK5:DK24" si="23">H5/X5*100</f>
        <v>95.571428571428569</v>
      </c>
      <c r="DL5" s="122">
        <f t="shared" ref="DL5:DL24" si="24">I5/Y5*100</f>
        <v>54.730000000000004</v>
      </c>
      <c r="DM5" s="122">
        <f t="shared" ref="DM5:DM24" si="25">J5/Z5*100</f>
        <v>70</v>
      </c>
      <c r="DN5" s="122">
        <f t="shared" ref="DN5:DN24" si="26">K5/AA5*100</f>
        <v>66.666666666666657</v>
      </c>
      <c r="DO5" s="122">
        <f t="shared" ref="DO5:DO24" si="27">L5/AB5*100</f>
        <v>0</v>
      </c>
      <c r="DP5" s="122">
        <f t="shared" ref="DP5:DP24" si="28">M5/AC5*100</f>
        <v>66.666666666666671</v>
      </c>
      <c r="DQ5" s="123">
        <f t="shared" ref="DQ5:DQ24" si="29">N5/AD5*100</f>
        <v>10.200000000000001</v>
      </c>
      <c r="DR5" s="121">
        <f t="shared" ref="DR5:DR24" si="30">O5/AE5*100</f>
        <v>70.666666666666671</v>
      </c>
      <c r="DS5" s="122">
        <f t="shared" ref="DS5:DS24" si="31">P5/AF5*100</f>
        <v>108.57142857142857</v>
      </c>
      <c r="DT5" s="122">
        <f t="shared" ref="DT5:DT24" si="32">Q5/AG5*100</f>
        <v>3.06</v>
      </c>
      <c r="DU5" s="122">
        <f t="shared" ref="DU5:DU24" si="33">R5/Z5*100</f>
        <v>0</v>
      </c>
      <c r="DV5" s="122">
        <f t="shared" ref="DV5:DV24" si="34">S5/AI5*100</f>
        <v>0</v>
      </c>
      <c r="DW5" s="122">
        <f t="shared" ref="DW5:DW24" si="35">T5/AJ5*100</f>
        <v>0</v>
      </c>
      <c r="DX5" s="122">
        <f t="shared" ref="DX5:DX24" si="36">U5/AK5*100</f>
        <v>0</v>
      </c>
      <c r="DY5" s="123">
        <f t="shared" ref="DY5:DY24" si="37">V5/AL5*100</f>
        <v>19.2</v>
      </c>
      <c r="DZ5" s="128">
        <f t="shared" ref="DZ5:DZ24" si="38">DJ5*CT5</f>
        <v>12.04301075268817</v>
      </c>
      <c r="EA5" s="126">
        <f t="shared" ref="EA5:EA24" si="39">DK5*CU5</f>
        <v>15.414746543778801</v>
      </c>
      <c r="EB5" s="126">
        <f t="shared" ref="EB5:EB24" si="40">DL5*CV5</f>
        <v>5.2964516129032262</v>
      </c>
      <c r="EC5" s="126">
        <f t="shared" ref="EC5:EC24" si="41">DM5*CW5</f>
        <v>11.29032258064516</v>
      </c>
      <c r="ED5" s="126">
        <f t="shared" ref="ED5:ED24" si="42">DN5*CX5</f>
        <v>8.6021505376344063</v>
      </c>
      <c r="EE5" s="126">
        <f t="shared" ref="EE5:EE24" si="43">DO5*CY5</f>
        <v>0</v>
      </c>
      <c r="EF5" s="126">
        <f t="shared" ref="EF5:EF24" si="44">DP5*CZ5</f>
        <v>6.4516129032258069</v>
      </c>
      <c r="EG5" s="130">
        <f t="shared" ref="EG5:EG24" si="45">DQ5*DA5</f>
        <v>0.98709677419354847</v>
      </c>
      <c r="EH5" s="128">
        <f t="shared" ref="EH5:EH24" si="46">DR5*DB5</f>
        <v>9.1182795698924739</v>
      </c>
      <c r="EI5" s="126">
        <f t="shared" ref="EI5:EI24" si="47">DS5*DC5</f>
        <v>17.511520737327189</v>
      </c>
      <c r="EJ5" s="126">
        <f t="shared" ref="EJ5:EJ24" si="48">DT5*DD5</f>
        <v>0.29612903225806453</v>
      </c>
      <c r="EK5" s="126">
        <f t="shared" ref="EK5:EK24" si="49">DU5*DE5</f>
        <v>0</v>
      </c>
      <c r="EL5" s="126">
        <f t="shared" ref="EL5:EL24" si="50">DV5*DF5</f>
        <v>0</v>
      </c>
      <c r="EM5" s="126">
        <f t="shared" ref="EM5:EM24" si="51">DW5*DG5</f>
        <v>0</v>
      </c>
      <c r="EN5" s="126">
        <f t="shared" ref="EN5:EN24" si="52">DX5*DH5</f>
        <v>0</v>
      </c>
      <c r="EO5" s="130">
        <f t="shared" ref="EO5:EO24" si="53">DY5*DI5</f>
        <v>1.8580645161290321</v>
      </c>
      <c r="EP5" s="106">
        <f t="shared" ref="EP5:EP24" si="54">SUM(DZ5:EG5)</f>
        <v>60.085391705069121</v>
      </c>
      <c r="EQ5" s="107">
        <f t="shared" ref="EQ5:EQ24" si="55">SUM(EH5:EO5)</f>
        <v>28.783993855606759</v>
      </c>
      <c r="ER5" s="186" t="s">
        <v>86</v>
      </c>
      <c r="ES5" s="186" t="s">
        <v>86</v>
      </c>
      <c r="ET5" t="str">
        <f t="shared" ref="ET5:ET24" si="56">IF(EP5&lt;75,"good",IF(EP5&lt;=100,"fair",IF(EP5&gt;100,"poor")))</f>
        <v>good</v>
      </c>
      <c r="EU5" t="str">
        <f t="shared" ref="EU5:EU24" si="57">IF(EQ5&lt;75,"good",IF(EQ5&lt;=100,"fair",IF(EQ5&gt;100,"poor")))</f>
        <v>good</v>
      </c>
    </row>
    <row r="6" spans="1:151">
      <c r="A6" s="54" t="s">
        <v>198</v>
      </c>
      <c r="B6" s="55" t="s">
        <v>200</v>
      </c>
      <c r="C6" s="55" t="s">
        <v>205</v>
      </c>
      <c r="D6" s="163" t="s">
        <v>332</v>
      </c>
      <c r="E6" s="163" t="s">
        <v>333</v>
      </c>
      <c r="F6" s="54">
        <v>370</v>
      </c>
      <c r="G6" s="57">
        <v>5.6</v>
      </c>
      <c r="H6" s="57">
        <v>3.11</v>
      </c>
      <c r="I6" s="57">
        <v>118.9</v>
      </c>
      <c r="J6" s="57">
        <v>0.8</v>
      </c>
      <c r="K6" s="57">
        <v>2</v>
      </c>
      <c r="L6" s="57">
        <v>0</v>
      </c>
      <c r="M6" s="57">
        <v>0.2</v>
      </c>
      <c r="N6" s="212">
        <v>0.77</v>
      </c>
      <c r="O6" s="57">
        <v>5.3</v>
      </c>
      <c r="P6" s="59">
        <v>7.3</v>
      </c>
      <c r="Q6" s="59">
        <v>25.7</v>
      </c>
      <c r="R6" s="59">
        <v>0</v>
      </c>
      <c r="S6" s="59">
        <v>0</v>
      </c>
      <c r="T6" s="59">
        <v>0</v>
      </c>
      <c r="U6" s="59">
        <v>0</v>
      </c>
      <c r="V6" s="67">
        <v>1.7</v>
      </c>
      <c r="W6" s="74">
        <v>7.5</v>
      </c>
      <c r="X6" s="70">
        <v>7</v>
      </c>
      <c r="Y6" s="70">
        <v>1000</v>
      </c>
      <c r="Z6" s="70">
        <v>10</v>
      </c>
      <c r="AA6" s="70">
        <v>1.5</v>
      </c>
      <c r="AB6" s="70">
        <v>1</v>
      </c>
      <c r="AC6" s="70">
        <v>0.3</v>
      </c>
      <c r="AD6" s="144">
        <v>5</v>
      </c>
      <c r="AE6" s="72">
        <v>7.5</v>
      </c>
      <c r="AF6" s="70">
        <v>7</v>
      </c>
      <c r="AG6" s="70">
        <v>1000</v>
      </c>
      <c r="AH6" s="70">
        <v>10</v>
      </c>
      <c r="AI6" s="70">
        <v>1.5</v>
      </c>
      <c r="AJ6" s="70">
        <v>1</v>
      </c>
      <c r="AK6" s="70">
        <v>0.3</v>
      </c>
      <c r="AL6" s="76">
        <v>5</v>
      </c>
      <c r="AM6" s="82">
        <v>4</v>
      </c>
      <c r="AN6" s="80">
        <v>5</v>
      </c>
      <c r="AO6" s="80">
        <v>3</v>
      </c>
      <c r="AP6" s="80">
        <v>5</v>
      </c>
      <c r="AQ6" s="80">
        <v>4</v>
      </c>
      <c r="AR6" s="80">
        <v>4</v>
      </c>
      <c r="AS6" s="80">
        <v>3</v>
      </c>
      <c r="AT6" s="80">
        <v>3</v>
      </c>
      <c r="AU6" s="85">
        <f t="shared" si="3"/>
        <v>31</v>
      </c>
      <c r="AV6" s="88">
        <v>0</v>
      </c>
      <c r="AW6" s="86">
        <v>0</v>
      </c>
      <c r="AX6" s="86">
        <v>0</v>
      </c>
      <c r="AY6" s="86">
        <v>0</v>
      </c>
      <c r="AZ6" s="86">
        <v>0</v>
      </c>
      <c r="BA6" s="86">
        <v>0</v>
      </c>
      <c r="BB6" s="86">
        <v>0</v>
      </c>
      <c r="BC6" s="90">
        <v>0</v>
      </c>
      <c r="BD6" s="88">
        <v>0</v>
      </c>
      <c r="BE6" s="86">
        <v>0</v>
      </c>
      <c r="BF6" s="86">
        <v>0</v>
      </c>
      <c r="BG6" s="86">
        <v>0</v>
      </c>
      <c r="BH6" s="86">
        <v>0</v>
      </c>
      <c r="BI6" s="86">
        <v>0</v>
      </c>
      <c r="BJ6" s="86">
        <v>0</v>
      </c>
      <c r="BK6" s="90">
        <v>0</v>
      </c>
      <c r="BL6" s="95">
        <v>1</v>
      </c>
      <c r="BM6" s="93">
        <v>1</v>
      </c>
      <c r="BN6" s="93">
        <v>1</v>
      </c>
      <c r="BO6" s="93">
        <v>1</v>
      </c>
      <c r="BP6" s="93">
        <v>1</v>
      </c>
      <c r="BQ6" s="93">
        <v>1</v>
      </c>
      <c r="BR6" s="93">
        <v>1</v>
      </c>
      <c r="BS6" s="97">
        <v>1</v>
      </c>
      <c r="BT6" s="95">
        <v>1</v>
      </c>
      <c r="BU6" s="93">
        <v>1</v>
      </c>
      <c r="BV6" s="93">
        <v>1</v>
      </c>
      <c r="BW6" s="93">
        <v>1</v>
      </c>
      <c r="BX6" s="93">
        <v>1</v>
      </c>
      <c r="BY6" s="93">
        <v>1</v>
      </c>
      <c r="BZ6" s="93">
        <v>1</v>
      </c>
      <c r="CA6" s="97">
        <v>1</v>
      </c>
      <c r="CB6" s="102">
        <v>4</v>
      </c>
      <c r="CC6" s="100">
        <v>5</v>
      </c>
      <c r="CD6" s="100">
        <v>3</v>
      </c>
      <c r="CE6" s="100">
        <v>5</v>
      </c>
      <c r="CF6" s="100">
        <v>4</v>
      </c>
      <c r="CG6" s="100">
        <v>4</v>
      </c>
      <c r="CH6" s="100">
        <v>3</v>
      </c>
      <c r="CI6" s="100">
        <v>3</v>
      </c>
      <c r="CJ6" s="102">
        <v>4</v>
      </c>
      <c r="CK6" s="100">
        <v>5</v>
      </c>
      <c r="CL6" s="100">
        <v>3</v>
      </c>
      <c r="CM6" s="100">
        <v>5</v>
      </c>
      <c r="CN6" s="100">
        <v>4</v>
      </c>
      <c r="CO6" s="100">
        <v>4</v>
      </c>
      <c r="CP6" s="100">
        <v>3</v>
      </c>
      <c r="CQ6" s="100">
        <v>3</v>
      </c>
      <c r="CR6" s="106">
        <f t="shared" si="4"/>
        <v>31</v>
      </c>
      <c r="CS6" s="111">
        <f t="shared" si="5"/>
        <v>31</v>
      </c>
      <c r="CT6" s="177">
        <f t="shared" si="6"/>
        <v>0.12903225806451613</v>
      </c>
      <c r="CU6" s="178">
        <f t="shared" si="7"/>
        <v>0.16129032258064516</v>
      </c>
      <c r="CV6" s="178">
        <f t="shared" si="8"/>
        <v>9.6774193548387094E-2</v>
      </c>
      <c r="CW6" s="178">
        <f t="shared" si="9"/>
        <v>0.16129032258064516</v>
      </c>
      <c r="CX6" s="178">
        <f t="shared" si="10"/>
        <v>0.12903225806451613</v>
      </c>
      <c r="CY6" s="178">
        <f t="shared" si="11"/>
        <v>0.12903225806451613</v>
      </c>
      <c r="CZ6" s="178">
        <f t="shared" si="12"/>
        <v>9.6774193548387094E-2</v>
      </c>
      <c r="DA6" s="179">
        <f t="shared" si="13"/>
        <v>9.6774193548387094E-2</v>
      </c>
      <c r="DB6" s="177">
        <f t="shared" si="14"/>
        <v>0.12903225806451613</v>
      </c>
      <c r="DC6" s="178">
        <f t="shared" si="15"/>
        <v>0.16129032258064516</v>
      </c>
      <c r="DD6" s="178">
        <f t="shared" si="16"/>
        <v>9.6774193548387094E-2</v>
      </c>
      <c r="DE6" s="178">
        <f t="shared" si="17"/>
        <v>0.16129032258064516</v>
      </c>
      <c r="DF6" s="178">
        <f t="shared" si="18"/>
        <v>0.12903225806451613</v>
      </c>
      <c r="DG6" s="178">
        <f t="shared" si="19"/>
        <v>0.12903225806451613</v>
      </c>
      <c r="DH6" s="178">
        <f t="shared" si="20"/>
        <v>9.6774193548387094E-2</v>
      </c>
      <c r="DI6" s="179">
        <f t="shared" si="21"/>
        <v>9.6774193548387094E-2</v>
      </c>
      <c r="DJ6" s="121">
        <f t="shared" si="22"/>
        <v>74.666666666666657</v>
      </c>
      <c r="DK6" s="122">
        <f t="shared" si="23"/>
        <v>44.428571428571431</v>
      </c>
      <c r="DL6" s="122">
        <f t="shared" si="24"/>
        <v>11.89</v>
      </c>
      <c r="DM6" s="122">
        <f t="shared" si="25"/>
        <v>8</v>
      </c>
      <c r="DN6" s="122">
        <f t="shared" si="26"/>
        <v>133.33333333333331</v>
      </c>
      <c r="DO6" s="122">
        <f t="shared" si="27"/>
        <v>0</v>
      </c>
      <c r="DP6" s="122">
        <f t="shared" si="28"/>
        <v>66.666666666666671</v>
      </c>
      <c r="DQ6" s="123">
        <f t="shared" si="29"/>
        <v>15.4</v>
      </c>
      <c r="DR6" s="121">
        <f t="shared" si="30"/>
        <v>70.666666666666671</v>
      </c>
      <c r="DS6" s="122">
        <f t="shared" si="31"/>
        <v>104.28571428571429</v>
      </c>
      <c r="DT6" s="122">
        <f t="shared" si="32"/>
        <v>2.5700000000000003</v>
      </c>
      <c r="DU6" s="122">
        <f t="shared" si="33"/>
        <v>0</v>
      </c>
      <c r="DV6" s="122">
        <f t="shared" si="34"/>
        <v>0</v>
      </c>
      <c r="DW6" s="122">
        <f t="shared" si="35"/>
        <v>0</v>
      </c>
      <c r="DX6" s="122">
        <f t="shared" si="36"/>
        <v>0</v>
      </c>
      <c r="DY6" s="123">
        <f t="shared" si="37"/>
        <v>34</v>
      </c>
      <c r="DZ6" s="128">
        <f t="shared" si="38"/>
        <v>9.6344086021505362</v>
      </c>
      <c r="EA6" s="126">
        <f t="shared" si="39"/>
        <v>7.1658986175115205</v>
      </c>
      <c r="EB6" s="126">
        <f t="shared" si="40"/>
        <v>1.1506451612903226</v>
      </c>
      <c r="EC6" s="126">
        <f t="shared" si="41"/>
        <v>1.2903225806451613</v>
      </c>
      <c r="ED6" s="126">
        <f t="shared" si="42"/>
        <v>17.204301075268813</v>
      </c>
      <c r="EE6" s="126">
        <f t="shared" si="43"/>
        <v>0</v>
      </c>
      <c r="EF6" s="126">
        <f t="shared" si="44"/>
        <v>6.4516129032258069</v>
      </c>
      <c r="EG6" s="130">
        <f t="shared" si="45"/>
        <v>1.4903225806451612</v>
      </c>
      <c r="EH6" s="128">
        <f t="shared" si="46"/>
        <v>9.1182795698924739</v>
      </c>
      <c r="EI6" s="126">
        <f t="shared" si="47"/>
        <v>16.820276497695854</v>
      </c>
      <c r="EJ6" s="126">
        <f t="shared" si="48"/>
        <v>0.24870967741935485</v>
      </c>
      <c r="EK6" s="126">
        <f t="shared" si="49"/>
        <v>0</v>
      </c>
      <c r="EL6" s="126">
        <f t="shared" si="50"/>
        <v>0</v>
      </c>
      <c r="EM6" s="126">
        <f t="shared" si="51"/>
        <v>0</v>
      </c>
      <c r="EN6" s="126">
        <f t="shared" si="52"/>
        <v>0</v>
      </c>
      <c r="EO6" s="130">
        <f t="shared" si="53"/>
        <v>3.290322580645161</v>
      </c>
      <c r="EP6" s="106">
        <f t="shared" si="54"/>
        <v>44.387511520737327</v>
      </c>
      <c r="EQ6" s="107">
        <f t="shared" si="55"/>
        <v>29.477588325652846</v>
      </c>
      <c r="ER6" s="186" t="s">
        <v>86</v>
      </c>
      <c r="ES6" s="186" t="s">
        <v>86</v>
      </c>
      <c r="ET6" t="str">
        <f t="shared" si="56"/>
        <v>good</v>
      </c>
      <c r="EU6" t="str">
        <f t="shared" si="57"/>
        <v>good</v>
      </c>
    </row>
    <row r="7" spans="1:151">
      <c r="A7" s="54" t="s">
        <v>198</v>
      </c>
      <c r="B7" s="55" t="s">
        <v>200</v>
      </c>
      <c r="C7" s="55" t="s">
        <v>206</v>
      </c>
      <c r="D7" s="163" t="s">
        <v>334</v>
      </c>
      <c r="E7" s="163" t="s">
        <v>335</v>
      </c>
      <c r="F7" s="54">
        <v>430</v>
      </c>
      <c r="G7" s="57">
        <v>6.6</v>
      </c>
      <c r="H7" s="57">
        <v>6.03</v>
      </c>
      <c r="I7" s="57">
        <v>539.6</v>
      </c>
      <c r="J7" s="57">
        <v>29</v>
      </c>
      <c r="K7" s="57">
        <v>1</v>
      </c>
      <c r="L7" s="57">
        <v>0</v>
      </c>
      <c r="M7" s="57">
        <v>0</v>
      </c>
      <c r="N7" s="212">
        <v>0.85</v>
      </c>
      <c r="O7" s="57">
        <v>5.8</v>
      </c>
      <c r="P7" s="59">
        <v>6.8</v>
      </c>
      <c r="Q7" s="59">
        <v>13</v>
      </c>
      <c r="R7" s="59">
        <v>3</v>
      </c>
      <c r="S7" s="59">
        <v>0</v>
      </c>
      <c r="T7" s="59">
        <v>0.4</v>
      </c>
      <c r="U7" s="59">
        <v>0</v>
      </c>
      <c r="V7" s="67">
        <v>1.17</v>
      </c>
      <c r="W7" s="74">
        <v>7.5</v>
      </c>
      <c r="X7" s="70">
        <v>7</v>
      </c>
      <c r="Y7" s="70">
        <v>1000</v>
      </c>
      <c r="Z7" s="70">
        <v>10</v>
      </c>
      <c r="AA7" s="70">
        <v>1.5</v>
      </c>
      <c r="AB7" s="70">
        <v>1</v>
      </c>
      <c r="AC7" s="70">
        <v>0.3</v>
      </c>
      <c r="AD7" s="144">
        <v>5</v>
      </c>
      <c r="AE7" s="72">
        <v>7.5</v>
      </c>
      <c r="AF7" s="70">
        <v>7</v>
      </c>
      <c r="AG7" s="70">
        <v>1000</v>
      </c>
      <c r="AH7" s="70">
        <v>10</v>
      </c>
      <c r="AI7" s="70">
        <v>1.5</v>
      </c>
      <c r="AJ7" s="70">
        <v>1</v>
      </c>
      <c r="AK7" s="70">
        <v>0.3</v>
      </c>
      <c r="AL7" s="76">
        <v>5</v>
      </c>
      <c r="AM7" s="82">
        <v>4</v>
      </c>
      <c r="AN7" s="80">
        <v>5</v>
      </c>
      <c r="AO7" s="80">
        <v>3</v>
      </c>
      <c r="AP7" s="80">
        <v>5</v>
      </c>
      <c r="AQ7" s="80">
        <v>4</v>
      </c>
      <c r="AR7" s="80">
        <v>4</v>
      </c>
      <c r="AS7" s="80">
        <v>3</v>
      </c>
      <c r="AT7" s="80">
        <v>3</v>
      </c>
      <c r="AU7" s="85">
        <f t="shared" si="3"/>
        <v>31</v>
      </c>
      <c r="AV7" s="88">
        <v>0</v>
      </c>
      <c r="AW7" s="86">
        <v>0</v>
      </c>
      <c r="AX7" s="86">
        <v>0</v>
      </c>
      <c r="AY7" s="86">
        <v>0</v>
      </c>
      <c r="AZ7" s="86">
        <v>0</v>
      </c>
      <c r="BA7" s="86">
        <v>0</v>
      </c>
      <c r="BB7" s="86">
        <v>0</v>
      </c>
      <c r="BC7" s="90">
        <v>0</v>
      </c>
      <c r="BD7" s="88">
        <v>0</v>
      </c>
      <c r="BE7" s="86">
        <v>0</v>
      </c>
      <c r="BF7" s="86">
        <v>0</v>
      </c>
      <c r="BG7" s="86">
        <v>0</v>
      </c>
      <c r="BH7" s="86">
        <v>0</v>
      </c>
      <c r="BI7" s="86">
        <v>0</v>
      </c>
      <c r="BJ7" s="86">
        <v>0</v>
      </c>
      <c r="BK7" s="90">
        <v>0</v>
      </c>
      <c r="BL7" s="95">
        <v>1</v>
      </c>
      <c r="BM7" s="93">
        <v>1</v>
      </c>
      <c r="BN7" s="93">
        <v>1</v>
      </c>
      <c r="BO7" s="93">
        <v>1</v>
      </c>
      <c r="BP7" s="93">
        <v>1</v>
      </c>
      <c r="BQ7" s="93">
        <v>1</v>
      </c>
      <c r="BR7" s="93">
        <v>1</v>
      </c>
      <c r="BS7" s="97">
        <v>1</v>
      </c>
      <c r="BT7" s="95">
        <v>1</v>
      </c>
      <c r="BU7" s="93">
        <v>1</v>
      </c>
      <c r="BV7" s="93">
        <v>1</v>
      </c>
      <c r="BW7" s="93">
        <v>1</v>
      </c>
      <c r="BX7" s="93">
        <v>1</v>
      </c>
      <c r="BY7" s="93">
        <v>1</v>
      </c>
      <c r="BZ7" s="93">
        <v>1</v>
      </c>
      <c r="CA7" s="97">
        <v>1</v>
      </c>
      <c r="CB7" s="102">
        <v>4</v>
      </c>
      <c r="CC7" s="100">
        <v>5</v>
      </c>
      <c r="CD7" s="100">
        <v>3</v>
      </c>
      <c r="CE7" s="100">
        <v>5</v>
      </c>
      <c r="CF7" s="100">
        <v>4</v>
      </c>
      <c r="CG7" s="100">
        <v>4</v>
      </c>
      <c r="CH7" s="100">
        <v>3</v>
      </c>
      <c r="CI7" s="100">
        <v>3</v>
      </c>
      <c r="CJ7" s="102">
        <v>4</v>
      </c>
      <c r="CK7" s="100">
        <v>5</v>
      </c>
      <c r="CL7" s="100">
        <v>3</v>
      </c>
      <c r="CM7" s="100">
        <v>5</v>
      </c>
      <c r="CN7" s="100">
        <v>4</v>
      </c>
      <c r="CO7" s="100">
        <v>4</v>
      </c>
      <c r="CP7" s="100">
        <v>3</v>
      </c>
      <c r="CQ7" s="100">
        <v>3</v>
      </c>
      <c r="CR7" s="106">
        <f t="shared" si="4"/>
        <v>31</v>
      </c>
      <c r="CS7" s="111">
        <f t="shared" si="5"/>
        <v>31</v>
      </c>
      <c r="CT7" s="177">
        <f t="shared" si="6"/>
        <v>0.12903225806451613</v>
      </c>
      <c r="CU7" s="178">
        <f t="shared" si="7"/>
        <v>0.16129032258064516</v>
      </c>
      <c r="CV7" s="178">
        <f t="shared" si="8"/>
        <v>9.6774193548387094E-2</v>
      </c>
      <c r="CW7" s="178">
        <f t="shared" si="9"/>
        <v>0.16129032258064516</v>
      </c>
      <c r="CX7" s="178">
        <f t="shared" si="10"/>
        <v>0.12903225806451613</v>
      </c>
      <c r="CY7" s="178">
        <f t="shared" si="11"/>
        <v>0.12903225806451613</v>
      </c>
      <c r="CZ7" s="178">
        <f t="shared" si="12"/>
        <v>9.6774193548387094E-2</v>
      </c>
      <c r="DA7" s="179">
        <f t="shared" si="13"/>
        <v>9.6774193548387094E-2</v>
      </c>
      <c r="DB7" s="177">
        <f t="shared" si="14"/>
        <v>0.12903225806451613</v>
      </c>
      <c r="DC7" s="178">
        <f t="shared" si="15"/>
        <v>0.16129032258064516</v>
      </c>
      <c r="DD7" s="178">
        <f t="shared" si="16"/>
        <v>9.6774193548387094E-2</v>
      </c>
      <c r="DE7" s="178">
        <f t="shared" si="17"/>
        <v>0.16129032258064516</v>
      </c>
      <c r="DF7" s="178">
        <f t="shared" si="18"/>
        <v>0.12903225806451613</v>
      </c>
      <c r="DG7" s="178">
        <f t="shared" si="19"/>
        <v>0.12903225806451613</v>
      </c>
      <c r="DH7" s="178">
        <f t="shared" si="20"/>
        <v>9.6774193548387094E-2</v>
      </c>
      <c r="DI7" s="179">
        <f t="shared" si="21"/>
        <v>9.6774193548387094E-2</v>
      </c>
      <c r="DJ7" s="121">
        <f t="shared" si="22"/>
        <v>88</v>
      </c>
      <c r="DK7" s="122">
        <f t="shared" si="23"/>
        <v>86.142857142857139</v>
      </c>
      <c r="DL7" s="122">
        <f t="shared" si="24"/>
        <v>53.959999999999994</v>
      </c>
      <c r="DM7" s="122">
        <f t="shared" si="25"/>
        <v>290</v>
      </c>
      <c r="DN7" s="122">
        <f t="shared" si="26"/>
        <v>66.666666666666657</v>
      </c>
      <c r="DO7" s="122">
        <f t="shared" si="27"/>
        <v>0</v>
      </c>
      <c r="DP7" s="122">
        <f t="shared" si="28"/>
        <v>0</v>
      </c>
      <c r="DQ7" s="123">
        <f t="shared" si="29"/>
        <v>17</v>
      </c>
      <c r="DR7" s="121">
        <f t="shared" si="30"/>
        <v>77.333333333333329</v>
      </c>
      <c r="DS7" s="122">
        <f t="shared" si="31"/>
        <v>97.142857142857139</v>
      </c>
      <c r="DT7" s="122">
        <f t="shared" si="32"/>
        <v>1.3</v>
      </c>
      <c r="DU7" s="122">
        <f t="shared" si="33"/>
        <v>30</v>
      </c>
      <c r="DV7" s="122">
        <f t="shared" si="34"/>
        <v>0</v>
      </c>
      <c r="DW7" s="122">
        <f t="shared" si="35"/>
        <v>40</v>
      </c>
      <c r="DX7" s="122">
        <f t="shared" si="36"/>
        <v>0</v>
      </c>
      <c r="DY7" s="123">
        <f t="shared" si="37"/>
        <v>23.4</v>
      </c>
      <c r="DZ7" s="128">
        <f t="shared" si="38"/>
        <v>11.35483870967742</v>
      </c>
      <c r="EA7" s="126">
        <f t="shared" si="39"/>
        <v>13.894009216589861</v>
      </c>
      <c r="EB7" s="126">
        <f t="shared" si="40"/>
        <v>5.2219354838709666</v>
      </c>
      <c r="EC7" s="126">
        <f t="shared" si="41"/>
        <v>46.774193548387096</v>
      </c>
      <c r="ED7" s="126">
        <f t="shared" si="42"/>
        <v>8.6021505376344063</v>
      </c>
      <c r="EE7" s="126">
        <f t="shared" si="43"/>
        <v>0</v>
      </c>
      <c r="EF7" s="126">
        <f t="shared" si="44"/>
        <v>0</v>
      </c>
      <c r="EG7" s="130">
        <f t="shared" si="45"/>
        <v>1.6451612903225805</v>
      </c>
      <c r="EH7" s="128">
        <f t="shared" si="46"/>
        <v>9.9784946236559122</v>
      </c>
      <c r="EI7" s="126">
        <f t="shared" si="47"/>
        <v>15.668202764976957</v>
      </c>
      <c r="EJ7" s="126">
        <f t="shared" si="48"/>
        <v>0.12580645161290321</v>
      </c>
      <c r="EK7" s="126">
        <f t="shared" si="49"/>
        <v>4.838709677419355</v>
      </c>
      <c r="EL7" s="126">
        <f t="shared" si="50"/>
        <v>0</v>
      </c>
      <c r="EM7" s="126">
        <f t="shared" si="51"/>
        <v>5.161290322580645</v>
      </c>
      <c r="EN7" s="126">
        <f t="shared" si="52"/>
        <v>0</v>
      </c>
      <c r="EO7" s="130">
        <f t="shared" si="53"/>
        <v>2.2645161290322577</v>
      </c>
      <c r="EP7" s="193">
        <f t="shared" si="54"/>
        <v>87.49228878648232</v>
      </c>
      <c r="EQ7" s="107">
        <f t="shared" si="55"/>
        <v>38.037019969278035</v>
      </c>
      <c r="ER7" s="190" t="s">
        <v>503</v>
      </c>
      <c r="ES7" s="186" t="s">
        <v>86</v>
      </c>
      <c r="ET7" t="str">
        <f t="shared" si="56"/>
        <v>fair</v>
      </c>
      <c r="EU7" t="str">
        <f t="shared" si="57"/>
        <v>good</v>
      </c>
    </row>
    <row r="8" spans="1:151">
      <c r="A8" s="54" t="s">
        <v>198</v>
      </c>
      <c r="B8" s="55" t="s">
        <v>200</v>
      </c>
      <c r="C8" s="55" t="s">
        <v>207</v>
      </c>
      <c r="D8" s="163" t="s">
        <v>336</v>
      </c>
      <c r="E8" s="163" t="s">
        <v>337</v>
      </c>
      <c r="F8" s="54">
        <v>490</v>
      </c>
      <c r="G8" s="57">
        <v>6.7</v>
      </c>
      <c r="H8" s="57">
        <v>3.81</v>
      </c>
      <c r="I8" s="57">
        <v>621.6</v>
      </c>
      <c r="J8" s="57">
        <v>10</v>
      </c>
      <c r="K8" s="57">
        <v>1</v>
      </c>
      <c r="L8" s="57">
        <v>0</v>
      </c>
      <c r="M8" s="57">
        <v>0</v>
      </c>
      <c r="N8" s="212">
        <v>66</v>
      </c>
      <c r="O8" s="57">
        <v>6.4</v>
      </c>
      <c r="P8" s="59">
        <v>6.4</v>
      </c>
      <c r="Q8" s="59">
        <v>200</v>
      </c>
      <c r="R8" s="59">
        <v>1.5</v>
      </c>
      <c r="S8" s="59">
        <v>0</v>
      </c>
      <c r="T8" s="59">
        <v>0.3</v>
      </c>
      <c r="U8" s="59">
        <v>0</v>
      </c>
      <c r="V8" s="67">
        <v>2.65</v>
      </c>
      <c r="W8" s="74">
        <v>7.5</v>
      </c>
      <c r="X8" s="70">
        <v>7</v>
      </c>
      <c r="Y8" s="70">
        <v>1000</v>
      </c>
      <c r="Z8" s="70">
        <v>10</v>
      </c>
      <c r="AA8" s="70">
        <v>1.5</v>
      </c>
      <c r="AB8" s="70">
        <v>1</v>
      </c>
      <c r="AC8" s="70">
        <v>0.3</v>
      </c>
      <c r="AD8" s="144">
        <v>5</v>
      </c>
      <c r="AE8" s="72">
        <v>7.5</v>
      </c>
      <c r="AF8" s="70">
        <v>7</v>
      </c>
      <c r="AG8" s="70">
        <v>1000</v>
      </c>
      <c r="AH8" s="70">
        <v>10</v>
      </c>
      <c r="AI8" s="70">
        <v>1.5</v>
      </c>
      <c r="AJ8" s="70">
        <v>1</v>
      </c>
      <c r="AK8" s="70">
        <v>0.3</v>
      </c>
      <c r="AL8" s="76">
        <v>5</v>
      </c>
      <c r="AM8" s="82">
        <v>4</v>
      </c>
      <c r="AN8" s="80">
        <v>5</v>
      </c>
      <c r="AO8" s="80">
        <v>3</v>
      </c>
      <c r="AP8" s="80">
        <v>5</v>
      </c>
      <c r="AQ8" s="80">
        <v>4</v>
      </c>
      <c r="AR8" s="80">
        <v>4</v>
      </c>
      <c r="AS8" s="80">
        <v>3</v>
      </c>
      <c r="AT8" s="80">
        <v>3</v>
      </c>
      <c r="AU8" s="85">
        <f t="shared" si="3"/>
        <v>31</v>
      </c>
      <c r="AV8" s="88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90">
        <v>0</v>
      </c>
      <c r="BD8" s="88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90">
        <v>0</v>
      </c>
      <c r="BL8" s="95">
        <v>1</v>
      </c>
      <c r="BM8" s="93">
        <v>1</v>
      </c>
      <c r="BN8" s="93">
        <v>1</v>
      </c>
      <c r="BO8" s="93">
        <v>1</v>
      </c>
      <c r="BP8" s="93">
        <v>1</v>
      </c>
      <c r="BQ8" s="93">
        <v>1</v>
      </c>
      <c r="BR8" s="93">
        <v>1</v>
      </c>
      <c r="BS8" s="97">
        <v>1</v>
      </c>
      <c r="BT8" s="95">
        <v>1</v>
      </c>
      <c r="BU8" s="93">
        <v>1</v>
      </c>
      <c r="BV8" s="93">
        <v>1</v>
      </c>
      <c r="BW8" s="93">
        <v>1</v>
      </c>
      <c r="BX8" s="93">
        <v>1</v>
      </c>
      <c r="BY8" s="93">
        <v>1</v>
      </c>
      <c r="BZ8" s="93">
        <v>1</v>
      </c>
      <c r="CA8" s="97">
        <v>1</v>
      </c>
      <c r="CB8" s="102">
        <v>4</v>
      </c>
      <c r="CC8" s="100">
        <v>5</v>
      </c>
      <c r="CD8" s="100">
        <v>3</v>
      </c>
      <c r="CE8" s="100">
        <v>5</v>
      </c>
      <c r="CF8" s="100">
        <v>4</v>
      </c>
      <c r="CG8" s="100">
        <v>4</v>
      </c>
      <c r="CH8" s="100">
        <v>3</v>
      </c>
      <c r="CI8" s="100">
        <v>3</v>
      </c>
      <c r="CJ8" s="102">
        <v>4</v>
      </c>
      <c r="CK8" s="100">
        <v>5</v>
      </c>
      <c r="CL8" s="100">
        <v>3</v>
      </c>
      <c r="CM8" s="100">
        <v>5</v>
      </c>
      <c r="CN8" s="100">
        <v>4</v>
      </c>
      <c r="CO8" s="100">
        <v>4</v>
      </c>
      <c r="CP8" s="100">
        <v>3</v>
      </c>
      <c r="CQ8" s="100">
        <v>3</v>
      </c>
      <c r="CR8" s="106">
        <f t="shared" si="4"/>
        <v>31</v>
      </c>
      <c r="CS8" s="111">
        <f t="shared" si="5"/>
        <v>31</v>
      </c>
      <c r="CT8" s="177">
        <f t="shared" si="6"/>
        <v>0.12903225806451613</v>
      </c>
      <c r="CU8" s="178">
        <f t="shared" si="7"/>
        <v>0.16129032258064516</v>
      </c>
      <c r="CV8" s="178">
        <f t="shared" si="8"/>
        <v>9.6774193548387094E-2</v>
      </c>
      <c r="CW8" s="178">
        <f t="shared" si="9"/>
        <v>0.16129032258064516</v>
      </c>
      <c r="CX8" s="178">
        <f t="shared" si="10"/>
        <v>0.12903225806451613</v>
      </c>
      <c r="CY8" s="178">
        <f t="shared" si="11"/>
        <v>0.12903225806451613</v>
      </c>
      <c r="CZ8" s="178">
        <f t="shared" si="12"/>
        <v>9.6774193548387094E-2</v>
      </c>
      <c r="DA8" s="179">
        <f t="shared" si="13"/>
        <v>9.6774193548387094E-2</v>
      </c>
      <c r="DB8" s="177">
        <f t="shared" si="14"/>
        <v>0.12903225806451613</v>
      </c>
      <c r="DC8" s="178">
        <f t="shared" si="15"/>
        <v>0.16129032258064516</v>
      </c>
      <c r="DD8" s="178">
        <f t="shared" si="16"/>
        <v>9.6774193548387094E-2</v>
      </c>
      <c r="DE8" s="178">
        <f t="shared" si="17"/>
        <v>0.16129032258064516</v>
      </c>
      <c r="DF8" s="178">
        <f t="shared" si="18"/>
        <v>0.12903225806451613</v>
      </c>
      <c r="DG8" s="178">
        <f t="shared" si="19"/>
        <v>0.12903225806451613</v>
      </c>
      <c r="DH8" s="178">
        <f t="shared" si="20"/>
        <v>9.6774193548387094E-2</v>
      </c>
      <c r="DI8" s="179">
        <f t="shared" si="21"/>
        <v>9.6774193548387094E-2</v>
      </c>
      <c r="DJ8" s="121">
        <f t="shared" si="22"/>
        <v>89.333333333333329</v>
      </c>
      <c r="DK8" s="122">
        <f t="shared" si="23"/>
        <v>54.428571428571423</v>
      </c>
      <c r="DL8" s="122">
        <f t="shared" si="24"/>
        <v>62.160000000000004</v>
      </c>
      <c r="DM8" s="122">
        <f t="shared" si="25"/>
        <v>100</v>
      </c>
      <c r="DN8" s="122">
        <f t="shared" si="26"/>
        <v>66.666666666666657</v>
      </c>
      <c r="DO8" s="122">
        <f t="shared" si="27"/>
        <v>0</v>
      </c>
      <c r="DP8" s="122">
        <f t="shared" si="28"/>
        <v>0</v>
      </c>
      <c r="DQ8" s="123">
        <f t="shared" si="29"/>
        <v>1320</v>
      </c>
      <c r="DR8" s="121">
        <f t="shared" si="30"/>
        <v>85.333333333333343</v>
      </c>
      <c r="DS8" s="122">
        <f t="shared" si="31"/>
        <v>91.428571428571431</v>
      </c>
      <c r="DT8" s="122">
        <f t="shared" si="32"/>
        <v>20</v>
      </c>
      <c r="DU8" s="122">
        <f t="shared" si="33"/>
        <v>15</v>
      </c>
      <c r="DV8" s="122">
        <f t="shared" si="34"/>
        <v>0</v>
      </c>
      <c r="DW8" s="122">
        <f t="shared" si="35"/>
        <v>30</v>
      </c>
      <c r="DX8" s="122">
        <f t="shared" si="36"/>
        <v>0</v>
      </c>
      <c r="DY8" s="123">
        <f t="shared" si="37"/>
        <v>53</v>
      </c>
      <c r="DZ8" s="128">
        <f t="shared" si="38"/>
        <v>11.526881720430106</v>
      </c>
      <c r="EA8" s="126">
        <f t="shared" si="39"/>
        <v>8.7788018433179715</v>
      </c>
      <c r="EB8" s="126">
        <f t="shared" si="40"/>
        <v>6.0154838709677421</v>
      </c>
      <c r="EC8" s="126">
        <f t="shared" si="41"/>
        <v>16.129032258064516</v>
      </c>
      <c r="ED8" s="126">
        <f t="shared" si="42"/>
        <v>8.6021505376344063</v>
      </c>
      <c r="EE8" s="126">
        <f t="shared" si="43"/>
        <v>0</v>
      </c>
      <c r="EF8" s="126">
        <f t="shared" si="44"/>
        <v>0</v>
      </c>
      <c r="EG8" s="130">
        <f t="shared" si="45"/>
        <v>127.74193548387096</v>
      </c>
      <c r="EH8" s="128">
        <f t="shared" si="46"/>
        <v>11.010752688172044</v>
      </c>
      <c r="EI8" s="126">
        <f t="shared" si="47"/>
        <v>14.746543778801843</v>
      </c>
      <c r="EJ8" s="126">
        <f t="shared" si="48"/>
        <v>1.935483870967742</v>
      </c>
      <c r="EK8" s="126">
        <f t="shared" si="49"/>
        <v>2.4193548387096775</v>
      </c>
      <c r="EL8" s="126">
        <f t="shared" si="50"/>
        <v>0</v>
      </c>
      <c r="EM8" s="126">
        <f t="shared" si="51"/>
        <v>3.870967741935484</v>
      </c>
      <c r="EN8" s="126">
        <f t="shared" si="52"/>
        <v>0</v>
      </c>
      <c r="EO8" s="130">
        <f t="shared" si="53"/>
        <v>5.129032258064516</v>
      </c>
      <c r="EP8" s="192">
        <f t="shared" si="54"/>
        <v>178.79428571428571</v>
      </c>
      <c r="EQ8" s="107">
        <f t="shared" si="55"/>
        <v>39.112135176651307</v>
      </c>
      <c r="ER8" s="191" t="s">
        <v>87</v>
      </c>
      <c r="ES8" s="186" t="s">
        <v>86</v>
      </c>
      <c r="ET8" t="str">
        <f t="shared" si="56"/>
        <v>poor</v>
      </c>
      <c r="EU8" t="str">
        <f t="shared" si="57"/>
        <v>good</v>
      </c>
    </row>
    <row r="9" spans="1:151">
      <c r="A9" s="54" t="s">
        <v>198</v>
      </c>
      <c r="B9" s="55" t="s">
        <v>200</v>
      </c>
      <c r="C9" s="55" t="s">
        <v>208</v>
      </c>
      <c r="D9" s="163" t="s">
        <v>338</v>
      </c>
      <c r="E9" s="163" t="s">
        <v>339</v>
      </c>
      <c r="F9" s="54">
        <v>590</v>
      </c>
      <c r="G9" s="57">
        <v>6.4</v>
      </c>
      <c r="H9" s="57">
        <v>1.51</v>
      </c>
      <c r="I9" s="57">
        <v>613.6</v>
      </c>
      <c r="J9" s="57">
        <v>1</v>
      </c>
      <c r="K9" s="57">
        <v>2</v>
      </c>
      <c r="L9" s="57">
        <v>0</v>
      </c>
      <c r="M9" s="57">
        <v>0</v>
      </c>
      <c r="N9" s="212">
        <v>4.12</v>
      </c>
      <c r="O9" s="57">
        <v>6.4</v>
      </c>
      <c r="P9" s="59">
        <v>7</v>
      </c>
      <c r="Q9" s="59">
        <v>75</v>
      </c>
      <c r="R9" s="59">
        <v>1</v>
      </c>
      <c r="S9" s="59">
        <v>0</v>
      </c>
      <c r="T9" s="59">
        <v>0.25</v>
      </c>
      <c r="U9" s="59">
        <v>0</v>
      </c>
      <c r="V9" s="67">
        <v>1.23</v>
      </c>
      <c r="W9" s="74">
        <v>7.5</v>
      </c>
      <c r="X9" s="70">
        <v>7</v>
      </c>
      <c r="Y9" s="70">
        <v>1000</v>
      </c>
      <c r="Z9" s="70">
        <v>10</v>
      </c>
      <c r="AA9" s="70">
        <v>1.5</v>
      </c>
      <c r="AB9" s="70">
        <v>1</v>
      </c>
      <c r="AC9" s="70">
        <v>0.3</v>
      </c>
      <c r="AD9" s="144">
        <v>5</v>
      </c>
      <c r="AE9" s="72">
        <v>7.5</v>
      </c>
      <c r="AF9" s="70">
        <v>7</v>
      </c>
      <c r="AG9" s="70">
        <v>1000</v>
      </c>
      <c r="AH9" s="70">
        <v>10</v>
      </c>
      <c r="AI9" s="70">
        <v>1.5</v>
      </c>
      <c r="AJ9" s="70">
        <v>1</v>
      </c>
      <c r="AK9" s="70">
        <v>0.3</v>
      </c>
      <c r="AL9" s="76">
        <v>5</v>
      </c>
      <c r="AM9" s="82">
        <v>4</v>
      </c>
      <c r="AN9" s="80">
        <v>5</v>
      </c>
      <c r="AO9" s="80">
        <v>3</v>
      </c>
      <c r="AP9" s="80">
        <v>5</v>
      </c>
      <c r="AQ9" s="80">
        <v>4</v>
      </c>
      <c r="AR9" s="80">
        <v>4</v>
      </c>
      <c r="AS9" s="80">
        <v>3</v>
      </c>
      <c r="AT9" s="80">
        <v>3</v>
      </c>
      <c r="AU9" s="85">
        <f t="shared" si="3"/>
        <v>31</v>
      </c>
      <c r="AV9" s="88">
        <v>0</v>
      </c>
      <c r="AW9" s="86">
        <v>0</v>
      </c>
      <c r="AX9" s="86">
        <v>0</v>
      </c>
      <c r="AY9" s="86">
        <v>0</v>
      </c>
      <c r="AZ9" s="86">
        <v>0</v>
      </c>
      <c r="BA9" s="86">
        <v>0</v>
      </c>
      <c r="BB9" s="86">
        <v>0</v>
      </c>
      <c r="BC9" s="90">
        <v>0</v>
      </c>
      <c r="BD9" s="88">
        <v>0</v>
      </c>
      <c r="BE9" s="86">
        <v>0</v>
      </c>
      <c r="BF9" s="86">
        <v>0</v>
      </c>
      <c r="BG9" s="86">
        <v>0</v>
      </c>
      <c r="BH9" s="86">
        <v>0</v>
      </c>
      <c r="BI9" s="86">
        <v>0</v>
      </c>
      <c r="BJ9" s="86">
        <v>0</v>
      </c>
      <c r="BK9" s="90">
        <v>0</v>
      </c>
      <c r="BL9" s="95">
        <v>1</v>
      </c>
      <c r="BM9" s="93">
        <v>1</v>
      </c>
      <c r="BN9" s="93">
        <v>1</v>
      </c>
      <c r="BO9" s="93">
        <v>1</v>
      </c>
      <c r="BP9" s="93">
        <v>1</v>
      </c>
      <c r="BQ9" s="93">
        <v>1</v>
      </c>
      <c r="BR9" s="93">
        <v>1</v>
      </c>
      <c r="BS9" s="97">
        <v>1</v>
      </c>
      <c r="BT9" s="95">
        <v>1</v>
      </c>
      <c r="BU9" s="93">
        <v>1</v>
      </c>
      <c r="BV9" s="93">
        <v>1</v>
      </c>
      <c r="BW9" s="93">
        <v>1</v>
      </c>
      <c r="BX9" s="93">
        <v>1</v>
      </c>
      <c r="BY9" s="93">
        <v>1</v>
      </c>
      <c r="BZ9" s="93">
        <v>1</v>
      </c>
      <c r="CA9" s="97">
        <v>1</v>
      </c>
      <c r="CB9" s="102">
        <v>4</v>
      </c>
      <c r="CC9" s="100">
        <v>5</v>
      </c>
      <c r="CD9" s="100">
        <v>3</v>
      </c>
      <c r="CE9" s="100">
        <v>5</v>
      </c>
      <c r="CF9" s="100">
        <v>4</v>
      </c>
      <c r="CG9" s="100">
        <v>4</v>
      </c>
      <c r="CH9" s="100">
        <v>3</v>
      </c>
      <c r="CI9" s="100">
        <v>3</v>
      </c>
      <c r="CJ9" s="102">
        <v>4</v>
      </c>
      <c r="CK9" s="100">
        <v>5</v>
      </c>
      <c r="CL9" s="100">
        <v>3</v>
      </c>
      <c r="CM9" s="100">
        <v>5</v>
      </c>
      <c r="CN9" s="100">
        <v>4</v>
      </c>
      <c r="CO9" s="100">
        <v>4</v>
      </c>
      <c r="CP9" s="100">
        <v>3</v>
      </c>
      <c r="CQ9" s="100">
        <v>3</v>
      </c>
      <c r="CR9" s="106">
        <f t="shared" si="4"/>
        <v>31</v>
      </c>
      <c r="CS9" s="111">
        <f t="shared" si="5"/>
        <v>31</v>
      </c>
      <c r="CT9" s="177">
        <f t="shared" si="6"/>
        <v>0.12903225806451613</v>
      </c>
      <c r="CU9" s="178">
        <f t="shared" si="7"/>
        <v>0.16129032258064516</v>
      </c>
      <c r="CV9" s="178">
        <f t="shared" si="8"/>
        <v>9.6774193548387094E-2</v>
      </c>
      <c r="CW9" s="178">
        <f t="shared" si="9"/>
        <v>0.16129032258064516</v>
      </c>
      <c r="CX9" s="178">
        <f t="shared" si="10"/>
        <v>0.12903225806451613</v>
      </c>
      <c r="CY9" s="178">
        <f t="shared" si="11"/>
        <v>0.12903225806451613</v>
      </c>
      <c r="CZ9" s="178">
        <f t="shared" si="12"/>
        <v>9.6774193548387094E-2</v>
      </c>
      <c r="DA9" s="179">
        <f t="shared" si="13"/>
        <v>9.6774193548387094E-2</v>
      </c>
      <c r="DB9" s="177">
        <f t="shared" si="14"/>
        <v>0.12903225806451613</v>
      </c>
      <c r="DC9" s="178">
        <f t="shared" si="15"/>
        <v>0.16129032258064516</v>
      </c>
      <c r="DD9" s="178">
        <f t="shared" si="16"/>
        <v>9.6774193548387094E-2</v>
      </c>
      <c r="DE9" s="178">
        <f t="shared" si="17"/>
        <v>0.16129032258064516</v>
      </c>
      <c r="DF9" s="178">
        <f t="shared" si="18"/>
        <v>0.12903225806451613</v>
      </c>
      <c r="DG9" s="178">
        <f t="shared" si="19"/>
        <v>0.12903225806451613</v>
      </c>
      <c r="DH9" s="178">
        <f t="shared" si="20"/>
        <v>9.6774193548387094E-2</v>
      </c>
      <c r="DI9" s="179">
        <f t="shared" si="21"/>
        <v>9.6774193548387094E-2</v>
      </c>
      <c r="DJ9" s="121">
        <f t="shared" si="22"/>
        <v>85.333333333333343</v>
      </c>
      <c r="DK9" s="122">
        <f t="shared" si="23"/>
        <v>21.571428571428573</v>
      </c>
      <c r="DL9" s="122">
        <f t="shared" si="24"/>
        <v>61.360000000000007</v>
      </c>
      <c r="DM9" s="122">
        <f t="shared" si="25"/>
        <v>10</v>
      </c>
      <c r="DN9" s="122">
        <f t="shared" si="26"/>
        <v>133.33333333333331</v>
      </c>
      <c r="DO9" s="122">
        <f t="shared" si="27"/>
        <v>0</v>
      </c>
      <c r="DP9" s="122">
        <f t="shared" si="28"/>
        <v>0</v>
      </c>
      <c r="DQ9" s="123">
        <f t="shared" si="29"/>
        <v>82.4</v>
      </c>
      <c r="DR9" s="121">
        <f t="shared" si="30"/>
        <v>85.333333333333343</v>
      </c>
      <c r="DS9" s="122">
        <f t="shared" si="31"/>
        <v>100</v>
      </c>
      <c r="DT9" s="122">
        <f t="shared" si="32"/>
        <v>7.5</v>
      </c>
      <c r="DU9" s="122">
        <f t="shared" si="33"/>
        <v>10</v>
      </c>
      <c r="DV9" s="122">
        <f t="shared" si="34"/>
        <v>0</v>
      </c>
      <c r="DW9" s="122">
        <f t="shared" si="35"/>
        <v>25</v>
      </c>
      <c r="DX9" s="122">
        <f t="shared" si="36"/>
        <v>0</v>
      </c>
      <c r="DY9" s="123">
        <f t="shared" si="37"/>
        <v>24.6</v>
      </c>
      <c r="DZ9" s="128">
        <f t="shared" si="38"/>
        <v>11.010752688172044</v>
      </c>
      <c r="EA9" s="126">
        <f t="shared" si="39"/>
        <v>3.4792626728110601</v>
      </c>
      <c r="EB9" s="126">
        <f t="shared" si="40"/>
        <v>5.9380645161290326</v>
      </c>
      <c r="EC9" s="126">
        <f t="shared" si="41"/>
        <v>1.6129032258064515</v>
      </c>
      <c r="ED9" s="126">
        <f t="shared" si="42"/>
        <v>17.204301075268813</v>
      </c>
      <c r="EE9" s="126">
        <f t="shared" si="43"/>
        <v>0</v>
      </c>
      <c r="EF9" s="126">
        <f t="shared" si="44"/>
        <v>0</v>
      </c>
      <c r="EG9" s="130">
        <f t="shared" si="45"/>
        <v>7.9741935483870972</v>
      </c>
      <c r="EH9" s="128">
        <f t="shared" si="46"/>
        <v>11.010752688172044</v>
      </c>
      <c r="EI9" s="126">
        <f t="shared" si="47"/>
        <v>16.129032258064516</v>
      </c>
      <c r="EJ9" s="126">
        <f t="shared" si="48"/>
        <v>0.72580645161290325</v>
      </c>
      <c r="EK9" s="126">
        <f t="shared" si="49"/>
        <v>1.6129032258064515</v>
      </c>
      <c r="EL9" s="126">
        <f t="shared" si="50"/>
        <v>0</v>
      </c>
      <c r="EM9" s="126">
        <f t="shared" si="51"/>
        <v>3.225806451612903</v>
      </c>
      <c r="EN9" s="126">
        <f t="shared" si="52"/>
        <v>0</v>
      </c>
      <c r="EO9" s="130">
        <f t="shared" si="53"/>
        <v>2.3806451612903228</v>
      </c>
      <c r="EP9" s="106">
        <f t="shared" si="54"/>
        <v>47.219477726574503</v>
      </c>
      <c r="EQ9" s="107">
        <f t="shared" si="55"/>
        <v>35.084946236559141</v>
      </c>
      <c r="ER9" s="186" t="s">
        <v>86</v>
      </c>
      <c r="ES9" s="186" t="s">
        <v>86</v>
      </c>
      <c r="ET9" t="str">
        <f t="shared" si="56"/>
        <v>good</v>
      </c>
      <c r="EU9" t="str">
        <f t="shared" si="57"/>
        <v>good</v>
      </c>
    </row>
    <row r="10" spans="1:151">
      <c r="A10" s="54" t="s">
        <v>198</v>
      </c>
      <c r="B10" s="55" t="s">
        <v>200</v>
      </c>
      <c r="C10" s="55" t="s">
        <v>209</v>
      </c>
      <c r="D10" s="163" t="s">
        <v>340</v>
      </c>
      <c r="E10" s="163" t="s">
        <v>341</v>
      </c>
      <c r="F10" s="54">
        <v>640</v>
      </c>
      <c r="G10" s="57">
        <v>5.2</v>
      </c>
      <c r="H10" s="57">
        <v>6.37</v>
      </c>
      <c r="I10" s="57">
        <v>65.599999999999994</v>
      </c>
      <c r="J10" s="57">
        <v>6.5</v>
      </c>
      <c r="K10" s="57">
        <v>1</v>
      </c>
      <c r="L10" s="57">
        <v>0</v>
      </c>
      <c r="M10" s="57">
        <v>0</v>
      </c>
      <c r="N10" s="212">
        <v>3.28</v>
      </c>
      <c r="O10" s="57">
        <v>5.2</v>
      </c>
      <c r="P10" s="59">
        <v>7.5</v>
      </c>
      <c r="Q10" s="59">
        <v>32.6</v>
      </c>
      <c r="R10" s="59">
        <v>2</v>
      </c>
      <c r="S10" s="59">
        <v>0</v>
      </c>
      <c r="T10" s="59">
        <v>0.35</v>
      </c>
      <c r="U10" s="59">
        <v>0</v>
      </c>
      <c r="V10" s="67">
        <v>3.94</v>
      </c>
      <c r="W10" s="74">
        <v>7.5</v>
      </c>
      <c r="X10" s="70">
        <v>7</v>
      </c>
      <c r="Y10" s="70">
        <v>1000</v>
      </c>
      <c r="Z10" s="70">
        <v>10</v>
      </c>
      <c r="AA10" s="70">
        <v>1.5</v>
      </c>
      <c r="AB10" s="70">
        <v>1</v>
      </c>
      <c r="AC10" s="70">
        <v>0.3</v>
      </c>
      <c r="AD10" s="144">
        <v>5</v>
      </c>
      <c r="AE10" s="72">
        <v>7.5</v>
      </c>
      <c r="AF10" s="70">
        <v>7</v>
      </c>
      <c r="AG10" s="70">
        <v>1000</v>
      </c>
      <c r="AH10" s="70">
        <v>10</v>
      </c>
      <c r="AI10" s="70">
        <v>1.5</v>
      </c>
      <c r="AJ10" s="70">
        <v>1</v>
      </c>
      <c r="AK10" s="70">
        <v>0.3</v>
      </c>
      <c r="AL10" s="76">
        <v>5</v>
      </c>
      <c r="AM10" s="82">
        <v>4</v>
      </c>
      <c r="AN10" s="80">
        <v>5</v>
      </c>
      <c r="AO10" s="80">
        <v>3</v>
      </c>
      <c r="AP10" s="80">
        <v>5</v>
      </c>
      <c r="AQ10" s="80">
        <v>4</v>
      </c>
      <c r="AR10" s="80">
        <v>4</v>
      </c>
      <c r="AS10" s="80">
        <v>3</v>
      </c>
      <c r="AT10" s="80">
        <v>3</v>
      </c>
      <c r="AU10" s="85">
        <f t="shared" si="3"/>
        <v>31</v>
      </c>
      <c r="AV10" s="88">
        <v>0</v>
      </c>
      <c r="AW10" s="86">
        <v>0</v>
      </c>
      <c r="AX10" s="86">
        <v>0</v>
      </c>
      <c r="AY10" s="86">
        <v>0</v>
      </c>
      <c r="AZ10" s="86">
        <v>0</v>
      </c>
      <c r="BA10" s="86">
        <v>0</v>
      </c>
      <c r="BB10" s="86">
        <v>0</v>
      </c>
      <c r="BC10" s="90">
        <v>0</v>
      </c>
      <c r="BD10" s="88">
        <v>0</v>
      </c>
      <c r="BE10" s="86">
        <v>0</v>
      </c>
      <c r="BF10" s="86">
        <v>0</v>
      </c>
      <c r="BG10" s="86">
        <v>0</v>
      </c>
      <c r="BH10" s="86">
        <v>0</v>
      </c>
      <c r="BI10" s="86">
        <v>0</v>
      </c>
      <c r="BJ10" s="86">
        <v>0</v>
      </c>
      <c r="BK10" s="90">
        <v>0</v>
      </c>
      <c r="BL10" s="95">
        <v>1</v>
      </c>
      <c r="BM10" s="93">
        <v>1</v>
      </c>
      <c r="BN10" s="93">
        <v>1</v>
      </c>
      <c r="BO10" s="93">
        <v>1</v>
      </c>
      <c r="BP10" s="93">
        <v>1</v>
      </c>
      <c r="BQ10" s="93">
        <v>1</v>
      </c>
      <c r="BR10" s="93">
        <v>1</v>
      </c>
      <c r="BS10" s="97">
        <v>1</v>
      </c>
      <c r="BT10" s="95">
        <v>1</v>
      </c>
      <c r="BU10" s="93">
        <v>1</v>
      </c>
      <c r="BV10" s="93">
        <v>1</v>
      </c>
      <c r="BW10" s="93">
        <v>1</v>
      </c>
      <c r="BX10" s="93">
        <v>1</v>
      </c>
      <c r="BY10" s="93">
        <v>1</v>
      </c>
      <c r="BZ10" s="93">
        <v>1</v>
      </c>
      <c r="CA10" s="97">
        <v>1</v>
      </c>
      <c r="CB10" s="102">
        <v>4</v>
      </c>
      <c r="CC10" s="100">
        <v>5</v>
      </c>
      <c r="CD10" s="100">
        <v>3</v>
      </c>
      <c r="CE10" s="100">
        <v>5</v>
      </c>
      <c r="CF10" s="100">
        <v>4</v>
      </c>
      <c r="CG10" s="100">
        <v>4</v>
      </c>
      <c r="CH10" s="100">
        <v>3</v>
      </c>
      <c r="CI10" s="100">
        <v>3</v>
      </c>
      <c r="CJ10" s="102">
        <v>4</v>
      </c>
      <c r="CK10" s="100">
        <v>5</v>
      </c>
      <c r="CL10" s="100">
        <v>3</v>
      </c>
      <c r="CM10" s="100">
        <v>5</v>
      </c>
      <c r="CN10" s="100">
        <v>4</v>
      </c>
      <c r="CO10" s="100">
        <v>4</v>
      </c>
      <c r="CP10" s="100">
        <v>3</v>
      </c>
      <c r="CQ10" s="100">
        <v>3</v>
      </c>
      <c r="CR10" s="106">
        <f t="shared" si="4"/>
        <v>31</v>
      </c>
      <c r="CS10" s="111">
        <f t="shared" si="5"/>
        <v>31</v>
      </c>
      <c r="CT10" s="177">
        <f t="shared" si="6"/>
        <v>0.12903225806451613</v>
      </c>
      <c r="CU10" s="178">
        <f t="shared" si="7"/>
        <v>0.16129032258064516</v>
      </c>
      <c r="CV10" s="178">
        <f t="shared" si="8"/>
        <v>9.6774193548387094E-2</v>
      </c>
      <c r="CW10" s="178">
        <f t="shared" si="9"/>
        <v>0.16129032258064516</v>
      </c>
      <c r="CX10" s="178">
        <f t="shared" si="10"/>
        <v>0.12903225806451613</v>
      </c>
      <c r="CY10" s="178">
        <f t="shared" si="11"/>
        <v>0.12903225806451613</v>
      </c>
      <c r="CZ10" s="178">
        <f t="shared" si="12"/>
        <v>9.6774193548387094E-2</v>
      </c>
      <c r="DA10" s="179">
        <f t="shared" si="13"/>
        <v>9.6774193548387094E-2</v>
      </c>
      <c r="DB10" s="177">
        <f t="shared" si="14"/>
        <v>0.12903225806451613</v>
      </c>
      <c r="DC10" s="178">
        <f t="shared" si="15"/>
        <v>0.16129032258064516</v>
      </c>
      <c r="DD10" s="178">
        <f t="shared" si="16"/>
        <v>9.6774193548387094E-2</v>
      </c>
      <c r="DE10" s="178">
        <f t="shared" si="17"/>
        <v>0.16129032258064516</v>
      </c>
      <c r="DF10" s="178">
        <f t="shared" si="18"/>
        <v>0.12903225806451613</v>
      </c>
      <c r="DG10" s="178">
        <f t="shared" si="19"/>
        <v>0.12903225806451613</v>
      </c>
      <c r="DH10" s="178">
        <f t="shared" si="20"/>
        <v>9.6774193548387094E-2</v>
      </c>
      <c r="DI10" s="179">
        <f t="shared" si="21"/>
        <v>9.6774193548387094E-2</v>
      </c>
      <c r="DJ10" s="121">
        <f t="shared" si="22"/>
        <v>69.333333333333343</v>
      </c>
      <c r="DK10" s="122">
        <f t="shared" si="23"/>
        <v>91</v>
      </c>
      <c r="DL10" s="122">
        <f t="shared" si="24"/>
        <v>6.5599999999999987</v>
      </c>
      <c r="DM10" s="122">
        <f t="shared" si="25"/>
        <v>65</v>
      </c>
      <c r="DN10" s="122">
        <f t="shared" si="26"/>
        <v>66.666666666666657</v>
      </c>
      <c r="DO10" s="122">
        <f t="shared" si="27"/>
        <v>0</v>
      </c>
      <c r="DP10" s="122">
        <f t="shared" si="28"/>
        <v>0</v>
      </c>
      <c r="DQ10" s="123">
        <f t="shared" si="29"/>
        <v>65.599999999999994</v>
      </c>
      <c r="DR10" s="121">
        <f t="shared" si="30"/>
        <v>69.333333333333343</v>
      </c>
      <c r="DS10" s="122">
        <f t="shared" si="31"/>
        <v>107.14285714285714</v>
      </c>
      <c r="DT10" s="122">
        <f t="shared" si="32"/>
        <v>3.2600000000000002</v>
      </c>
      <c r="DU10" s="122">
        <f t="shared" si="33"/>
        <v>20</v>
      </c>
      <c r="DV10" s="122">
        <f t="shared" si="34"/>
        <v>0</v>
      </c>
      <c r="DW10" s="122">
        <f t="shared" si="35"/>
        <v>35</v>
      </c>
      <c r="DX10" s="122">
        <f t="shared" si="36"/>
        <v>0</v>
      </c>
      <c r="DY10" s="123">
        <f t="shared" si="37"/>
        <v>78.8</v>
      </c>
      <c r="DZ10" s="128">
        <f t="shared" si="38"/>
        <v>8.9462365591397859</v>
      </c>
      <c r="EA10" s="126">
        <f t="shared" si="39"/>
        <v>14.67741935483871</v>
      </c>
      <c r="EB10" s="126">
        <f t="shared" si="40"/>
        <v>0.63483870967741918</v>
      </c>
      <c r="EC10" s="126">
        <f t="shared" si="41"/>
        <v>10.483870967741936</v>
      </c>
      <c r="ED10" s="126">
        <f t="shared" si="42"/>
        <v>8.6021505376344063</v>
      </c>
      <c r="EE10" s="126">
        <f t="shared" si="43"/>
        <v>0</v>
      </c>
      <c r="EF10" s="126">
        <f t="shared" si="44"/>
        <v>0</v>
      </c>
      <c r="EG10" s="130">
        <f t="shared" si="45"/>
        <v>6.3483870967741929</v>
      </c>
      <c r="EH10" s="128">
        <f t="shared" si="46"/>
        <v>8.9462365591397859</v>
      </c>
      <c r="EI10" s="126">
        <f t="shared" si="47"/>
        <v>17.281105990783409</v>
      </c>
      <c r="EJ10" s="126">
        <f t="shared" si="48"/>
        <v>0.31548387096774194</v>
      </c>
      <c r="EK10" s="126">
        <f t="shared" si="49"/>
        <v>3.225806451612903</v>
      </c>
      <c r="EL10" s="126">
        <f t="shared" si="50"/>
        <v>0</v>
      </c>
      <c r="EM10" s="126">
        <f t="shared" si="51"/>
        <v>4.5161290322580641</v>
      </c>
      <c r="EN10" s="126">
        <f t="shared" si="52"/>
        <v>0</v>
      </c>
      <c r="EO10" s="130">
        <f t="shared" si="53"/>
        <v>7.6258064516129025</v>
      </c>
      <c r="EP10" s="106">
        <f t="shared" si="54"/>
        <v>49.692903225806447</v>
      </c>
      <c r="EQ10" s="107">
        <f t="shared" si="55"/>
        <v>41.91056835637481</v>
      </c>
      <c r="ER10" s="186" t="s">
        <v>86</v>
      </c>
      <c r="ES10" s="186" t="s">
        <v>86</v>
      </c>
      <c r="ET10" t="str">
        <f t="shared" si="56"/>
        <v>good</v>
      </c>
      <c r="EU10" t="str">
        <f t="shared" si="57"/>
        <v>good</v>
      </c>
    </row>
    <row r="11" spans="1:151">
      <c r="A11" s="54" t="s">
        <v>198</v>
      </c>
      <c r="B11" s="55" t="s">
        <v>200</v>
      </c>
      <c r="C11" s="55" t="s">
        <v>210</v>
      </c>
      <c r="D11" s="163" t="s">
        <v>342</v>
      </c>
      <c r="E11" s="163" t="s">
        <v>343</v>
      </c>
      <c r="F11" s="54">
        <v>660</v>
      </c>
      <c r="G11" s="57">
        <v>5.0999999999999996</v>
      </c>
      <c r="H11" s="57">
        <v>6.91</v>
      </c>
      <c r="I11" s="57">
        <v>55.1</v>
      </c>
      <c r="J11" s="57">
        <v>0.4</v>
      </c>
      <c r="K11" s="57">
        <v>0</v>
      </c>
      <c r="L11" s="57">
        <v>0.05</v>
      </c>
      <c r="M11" s="57">
        <v>0.2</v>
      </c>
      <c r="N11" s="212">
        <v>5.72</v>
      </c>
      <c r="O11" s="57">
        <v>5.7</v>
      </c>
      <c r="P11" s="59">
        <v>8.68</v>
      </c>
      <c r="Q11" s="59">
        <v>127</v>
      </c>
      <c r="R11" s="59">
        <v>1.43</v>
      </c>
      <c r="S11" s="59">
        <v>0</v>
      </c>
      <c r="T11" s="59">
        <v>0.03</v>
      </c>
      <c r="U11" s="59">
        <v>0</v>
      </c>
      <c r="V11" s="67">
        <v>0.56999999999999995</v>
      </c>
      <c r="W11" s="74">
        <v>7.5</v>
      </c>
      <c r="X11" s="70">
        <v>7</v>
      </c>
      <c r="Y11" s="70">
        <v>1000</v>
      </c>
      <c r="Z11" s="70">
        <v>10</v>
      </c>
      <c r="AA11" s="70">
        <v>1.5</v>
      </c>
      <c r="AB11" s="70">
        <v>1</v>
      </c>
      <c r="AC11" s="70">
        <v>0.3</v>
      </c>
      <c r="AD11" s="144">
        <v>5</v>
      </c>
      <c r="AE11" s="72">
        <v>7.5</v>
      </c>
      <c r="AF11" s="70">
        <v>7</v>
      </c>
      <c r="AG11" s="70">
        <v>1000</v>
      </c>
      <c r="AH11" s="70">
        <v>10</v>
      </c>
      <c r="AI11" s="70">
        <v>1.5</v>
      </c>
      <c r="AJ11" s="70">
        <v>1</v>
      </c>
      <c r="AK11" s="70">
        <v>0.3</v>
      </c>
      <c r="AL11" s="76">
        <v>5</v>
      </c>
      <c r="AM11" s="82">
        <v>4</v>
      </c>
      <c r="AN11" s="80">
        <v>5</v>
      </c>
      <c r="AO11" s="80">
        <v>3</v>
      </c>
      <c r="AP11" s="80">
        <v>5</v>
      </c>
      <c r="AQ11" s="80">
        <v>4</v>
      </c>
      <c r="AR11" s="80">
        <v>4</v>
      </c>
      <c r="AS11" s="80">
        <v>3</v>
      </c>
      <c r="AT11" s="80">
        <v>3</v>
      </c>
      <c r="AU11" s="85">
        <f t="shared" si="3"/>
        <v>31</v>
      </c>
      <c r="AV11" s="88">
        <v>0</v>
      </c>
      <c r="AW11" s="86">
        <v>0</v>
      </c>
      <c r="AX11" s="86">
        <v>0</v>
      </c>
      <c r="AY11" s="86">
        <v>0</v>
      </c>
      <c r="AZ11" s="86">
        <v>0</v>
      </c>
      <c r="BA11" s="86">
        <v>0</v>
      </c>
      <c r="BB11" s="86">
        <v>0</v>
      </c>
      <c r="BC11" s="90">
        <v>0</v>
      </c>
      <c r="BD11" s="88">
        <v>0</v>
      </c>
      <c r="BE11" s="86">
        <v>0</v>
      </c>
      <c r="BF11" s="86">
        <v>0</v>
      </c>
      <c r="BG11" s="86">
        <v>0</v>
      </c>
      <c r="BH11" s="86">
        <v>0</v>
      </c>
      <c r="BI11" s="86">
        <v>0</v>
      </c>
      <c r="BJ11" s="86">
        <v>0</v>
      </c>
      <c r="BK11" s="90">
        <v>0</v>
      </c>
      <c r="BL11" s="95">
        <v>1</v>
      </c>
      <c r="BM11" s="93">
        <v>1</v>
      </c>
      <c r="BN11" s="93">
        <v>1</v>
      </c>
      <c r="BO11" s="93">
        <v>1</v>
      </c>
      <c r="BP11" s="93">
        <v>1</v>
      </c>
      <c r="BQ11" s="93">
        <v>1</v>
      </c>
      <c r="BR11" s="93">
        <v>1</v>
      </c>
      <c r="BS11" s="97">
        <v>1</v>
      </c>
      <c r="BT11" s="95">
        <v>1</v>
      </c>
      <c r="BU11" s="93">
        <v>1</v>
      </c>
      <c r="BV11" s="93">
        <v>1</v>
      </c>
      <c r="BW11" s="93">
        <v>1</v>
      </c>
      <c r="BX11" s="93">
        <v>1</v>
      </c>
      <c r="BY11" s="93">
        <v>1</v>
      </c>
      <c r="BZ11" s="93">
        <v>1</v>
      </c>
      <c r="CA11" s="97">
        <v>1</v>
      </c>
      <c r="CB11" s="102">
        <v>4</v>
      </c>
      <c r="CC11" s="100">
        <v>5</v>
      </c>
      <c r="CD11" s="100">
        <v>3</v>
      </c>
      <c r="CE11" s="100">
        <v>5</v>
      </c>
      <c r="CF11" s="100">
        <v>4</v>
      </c>
      <c r="CG11" s="100">
        <v>4</v>
      </c>
      <c r="CH11" s="100">
        <v>3</v>
      </c>
      <c r="CI11" s="100">
        <v>3</v>
      </c>
      <c r="CJ11" s="102">
        <v>4</v>
      </c>
      <c r="CK11" s="100">
        <v>5</v>
      </c>
      <c r="CL11" s="100">
        <v>3</v>
      </c>
      <c r="CM11" s="100">
        <v>5</v>
      </c>
      <c r="CN11" s="100">
        <v>4</v>
      </c>
      <c r="CO11" s="100">
        <v>4</v>
      </c>
      <c r="CP11" s="100">
        <v>3</v>
      </c>
      <c r="CQ11" s="100">
        <v>3</v>
      </c>
      <c r="CR11" s="106">
        <f t="shared" si="4"/>
        <v>31</v>
      </c>
      <c r="CS11" s="111">
        <f t="shared" si="5"/>
        <v>31</v>
      </c>
      <c r="CT11" s="177">
        <f t="shared" si="6"/>
        <v>0.12903225806451613</v>
      </c>
      <c r="CU11" s="178">
        <f t="shared" si="7"/>
        <v>0.16129032258064516</v>
      </c>
      <c r="CV11" s="178">
        <f t="shared" si="8"/>
        <v>9.6774193548387094E-2</v>
      </c>
      <c r="CW11" s="178">
        <f t="shared" si="9"/>
        <v>0.16129032258064516</v>
      </c>
      <c r="CX11" s="178">
        <f t="shared" si="10"/>
        <v>0.12903225806451613</v>
      </c>
      <c r="CY11" s="178">
        <f t="shared" si="11"/>
        <v>0.12903225806451613</v>
      </c>
      <c r="CZ11" s="178">
        <f t="shared" si="12"/>
        <v>9.6774193548387094E-2</v>
      </c>
      <c r="DA11" s="179">
        <f t="shared" si="13"/>
        <v>9.6774193548387094E-2</v>
      </c>
      <c r="DB11" s="177">
        <f t="shared" si="14"/>
        <v>0.12903225806451613</v>
      </c>
      <c r="DC11" s="178">
        <f t="shared" si="15"/>
        <v>0.16129032258064516</v>
      </c>
      <c r="DD11" s="178">
        <f t="shared" si="16"/>
        <v>9.6774193548387094E-2</v>
      </c>
      <c r="DE11" s="178">
        <f t="shared" si="17"/>
        <v>0.16129032258064516</v>
      </c>
      <c r="DF11" s="178">
        <f t="shared" si="18"/>
        <v>0.12903225806451613</v>
      </c>
      <c r="DG11" s="178">
        <f t="shared" si="19"/>
        <v>0.12903225806451613</v>
      </c>
      <c r="DH11" s="178">
        <f t="shared" si="20"/>
        <v>9.6774193548387094E-2</v>
      </c>
      <c r="DI11" s="179">
        <f t="shared" si="21"/>
        <v>9.6774193548387094E-2</v>
      </c>
      <c r="DJ11" s="121">
        <f t="shared" si="22"/>
        <v>68</v>
      </c>
      <c r="DK11" s="122">
        <f t="shared" si="23"/>
        <v>98.714285714285722</v>
      </c>
      <c r="DL11" s="122">
        <f t="shared" si="24"/>
        <v>5.5100000000000007</v>
      </c>
      <c r="DM11" s="122">
        <f t="shared" si="25"/>
        <v>4</v>
      </c>
      <c r="DN11" s="122">
        <f t="shared" si="26"/>
        <v>0</v>
      </c>
      <c r="DO11" s="122">
        <f t="shared" si="27"/>
        <v>5</v>
      </c>
      <c r="DP11" s="122">
        <f t="shared" si="28"/>
        <v>66.666666666666671</v>
      </c>
      <c r="DQ11" s="123">
        <f t="shared" si="29"/>
        <v>114.39999999999999</v>
      </c>
      <c r="DR11" s="121">
        <f t="shared" si="30"/>
        <v>76</v>
      </c>
      <c r="DS11" s="122">
        <f t="shared" si="31"/>
        <v>124</v>
      </c>
      <c r="DT11" s="122">
        <f t="shared" si="32"/>
        <v>12.7</v>
      </c>
      <c r="DU11" s="122">
        <f t="shared" si="33"/>
        <v>14.299999999999999</v>
      </c>
      <c r="DV11" s="122">
        <f t="shared" si="34"/>
        <v>0</v>
      </c>
      <c r="DW11" s="122">
        <f t="shared" si="35"/>
        <v>3</v>
      </c>
      <c r="DX11" s="122">
        <f t="shared" si="36"/>
        <v>0</v>
      </c>
      <c r="DY11" s="123">
        <f t="shared" si="37"/>
        <v>11.399999999999999</v>
      </c>
      <c r="DZ11" s="128">
        <f t="shared" si="38"/>
        <v>8.7741935483870961</v>
      </c>
      <c r="EA11" s="126">
        <f t="shared" si="39"/>
        <v>15.921658986175116</v>
      </c>
      <c r="EB11" s="126">
        <f t="shared" si="40"/>
        <v>0.53322580645161299</v>
      </c>
      <c r="EC11" s="126">
        <f t="shared" si="41"/>
        <v>0.64516129032258063</v>
      </c>
      <c r="ED11" s="126">
        <f t="shared" si="42"/>
        <v>0</v>
      </c>
      <c r="EE11" s="126">
        <f t="shared" si="43"/>
        <v>0.64516129032258063</v>
      </c>
      <c r="EF11" s="126">
        <f t="shared" si="44"/>
        <v>6.4516129032258069</v>
      </c>
      <c r="EG11" s="130">
        <f t="shared" si="45"/>
        <v>11.070967741935483</v>
      </c>
      <c r="EH11" s="128">
        <f t="shared" si="46"/>
        <v>9.806451612903226</v>
      </c>
      <c r="EI11" s="126">
        <f t="shared" si="47"/>
        <v>20</v>
      </c>
      <c r="EJ11" s="126">
        <f t="shared" si="48"/>
        <v>1.2290322580645161</v>
      </c>
      <c r="EK11" s="126">
        <f t="shared" si="49"/>
        <v>2.3064516129032255</v>
      </c>
      <c r="EL11" s="126">
        <f t="shared" si="50"/>
        <v>0</v>
      </c>
      <c r="EM11" s="126">
        <f t="shared" si="51"/>
        <v>0.38709677419354838</v>
      </c>
      <c r="EN11" s="126">
        <f t="shared" si="52"/>
        <v>0</v>
      </c>
      <c r="EO11" s="130">
        <f t="shared" si="53"/>
        <v>1.1032258064516127</v>
      </c>
      <c r="EP11" s="106">
        <f t="shared" si="54"/>
        <v>44.041981566820276</v>
      </c>
      <c r="EQ11" s="107">
        <f t="shared" si="55"/>
        <v>34.832258064516132</v>
      </c>
      <c r="ER11" s="215" t="str">
        <f t="shared" si="2"/>
        <v>good</v>
      </c>
      <c r="ES11" s="186" t="s">
        <v>86</v>
      </c>
      <c r="ET11" t="str">
        <f t="shared" si="56"/>
        <v>good</v>
      </c>
      <c r="EU11" t="str">
        <f t="shared" si="57"/>
        <v>good</v>
      </c>
    </row>
    <row r="12" spans="1:151">
      <c r="A12" s="54" t="s">
        <v>198</v>
      </c>
      <c r="B12" s="55" t="s">
        <v>201</v>
      </c>
      <c r="C12" s="55" t="s">
        <v>211</v>
      </c>
      <c r="D12" s="163" t="s">
        <v>344</v>
      </c>
      <c r="E12" s="163" t="s">
        <v>345</v>
      </c>
      <c r="F12" s="54">
        <v>540</v>
      </c>
      <c r="G12" s="57">
        <v>5.9</v>
      </c>
      <c r="H12" s="57">
        <v>7.07</v>
      </c>
      <c r="I12" s="57">
        <v>138</v>
      </c>
      <c r="J12" s="57">
        <v>0.5</v>
      </c>
      <c r="K12" s="57">
        <v>1</v>
      </c>
      <c r="L12" s="57">
        <v>0.01</v>
      </c>
      <c r="M12" s="57">
        <v>0</v>
      </c>
      <c r="N12" s="212">
        <v>4.0199999999999996</v>
      </c>
      <c r="O12" s="57">
        <v>5.3</v>
      </c>
      <c r="P12" s="59">
        <v>6.9</v>
      </c>
      <c r="Q12" s="59">
        <v>58</v>
      </c>
      <c r="R12" s="59">
        <v>3</v>
      </c>
      <c r="S12" s="59">
        <v>0</v>
      </c>
      <c r="T12" s="59">
        <v>0.45</v>
      </c>
      <c r="U12" s="59">
        <v>0</v>
      </c>
      <c r="V12" s="67">
        <v>2.0699999999999998</v>
      </c>
      <c r="W12" s="74">
        <v>7.5</v>
      </c>
      <c r="X12" s="70">
        <v>7</v>
      </c>
      <c r="Y12" s="70">
        <v>1000</v>
      </c>
      <c r="Z12" s="70">
        <v>10</v>
      </c>
      <c r="AA12" s="70">
        <v>1.5</v>
      </c>
      <c r="AB12" s="70">
        <v>1</v>
      </c>
      <c r="AC12" s="70">
        <v>0.3</v>
      </c>
      <c r="AD12" s="144">
        <v>5</v>
      </c>
      <c r="AE12" s="72">
        <v>7.5</v>
      </c>
      <c r="AF12" s="70">
        <v>7</v>
      </c>
      <c r="AG12" s="70">
        <v>1000</v>
      </c>
      <c r="AH12" s="70">
        <v>10</v>
      </c>
      <c r="AI12" s="70">
        <v>1.5</v>
      </c>
      <c r="AJ12" s="70">
        <v>1</v>
      </c>
      <c r="AK12" s="70">
        <v>0.3</v>
      </c>
      <c r="AL12" s="76">
        <v>5</v>
      </c>
      <c r="AM12" s="82">
        <v>4</v>
      </c>
      <c r="AN12" s="80">
        <v>5</v>
      </c>
      <c r="AO12" s="80">
        <v>3</v>
      </c>
      <c r="AP12" s="80">
        <v>5</v>
      </c>
      <c r="AQ12" s="80">
        <v>4</v>
      </c>
      <c r="AR12" s="80">
        <v>4</v>
      </c>
      <c r="AS12" s="80">
        <v>3</v>
      </c>
      <c r="AT12" s="80">
        <v>3</v>
      </c>
      <c r="AU12" s="85">
        <f t="shared" si="3"/>
        <v>31</v>
      </c>
      <c r="AV12" s="88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  <c r="BB12" s="86">
        <v>0</v>
      </c>
      <c r="BC12" s="90">
        <v>0</v>
      </c>
      <c r="BD12" s="88">
        <v>0</v>
      </c>
      <c r="BE12" s="86">
        <v>0</v>
      </c>
      <c r="BF12" s="86">
        <v>0</v>
      </c>
      <c r="BG12" s="86">
        <v>0</v>
      </c>
      <c r="BH12" s="86">
        <v>0</v>
      </c>
      <c r="BI12" s="86">
        <v>0</v>
      </c>
      <c r="BJ12" s="86">
        <v>0</v>
      </c>
      <c r="BK12" s="90">
        <v>0</v>
      </c>
      <c r="BL12" s="95">
        <v>1</v>
      </c>
      <c r="BM12" s="93">
        <v>1</v>
      </c>
      <c r="BN12" s="93">
        <v>1</v>
      </c>
      <c r="BO12" s="93">
        <v>1</v>
      </c>
      <c r="BP12" s="93">
        <v>1</v>
      </c>
      <c r="BQ12" s="93">
        <v>1</v>
      </c>
      <c r="BR12" s="93">
        <v>1</v>
      </c>
      <c r="BS12" s="97">
        <v>1</v>
      </c>
      <c r="BT12" s="95">
        <v>1</v>
      </c>
      <c r="BU12" s="93">
        <v>1</v>
      </c>
      <c r="BV12" s="93">
        <v>1</v>
      </c>
      <c r="BW12" s="93">
        <v>1</v>
      </c>
      <c r="BX12" s="93">
        <v>1</v>
      </c>
      <c r="BY12" s="93">
        <v>1</v>
      </c>
      <c r="BZ12" s="93">
        <v>1</v>
      </c>
      <c r="CA12" s="97">
        <v>1</v>
      </c>
      <c r="CB12" s="102">
        <v>4</v>
      </c>
      <c r="CC12" s="100">
        <v>5</v>
      </c>
      <c r="CD12" s="100">
        <v>3</v>
      </c>
      <c r="CE12" s="100">
        <v>5</v>
      </c>
      <c r="CF12" s="100">
        <v>4</v>
      </c>
      <c r="CG12" s="100">
        <v>4</v>
      </c>
      <c r="CH12" s="100">
        <v>3</v>
      </c>
      <c r="CI12" s="100">
        <v>3</v>
      </c>
      <c r="CJ12" s="102">
        <v>4</v>
      </c>
      <c r="CK12" s="100">
        <v>5</v>
      </c>
      <c r="CL12" s="100">
        <v>3</v>
      </c>
      <c r="CM12" s="100">
        <v>5</v>
      </c>
      <c r="CN12" s="100">
        <v>4</v>
      </c>
      <c r="CO12" s="100">
        <v>4</v>
      </c>
      <c r="CP12" s="100">
        <v>3</v>
      </c>
      <c r="CQ12" s="100">
        <v>3</v>
      </c>
      <c r="CR12" s="106">
        <f t="shared" si="4"/>
        <v>31</v>
      </c>
      <c r="CS12" s="111">
        <f t="shared" si="5"/>
        <v>31</v>
      </c>
      <c r="CT12" s="177">
        <f t="shared" si="6"/>
        <v>0.12903225806451613</v>
      </c>
      <c r="CU12" s="178">
        <f t="shared" si="7"/>
        <v>0.16129032258064516</v>
      </c>
      <c r="CV12" s="178">
        <f t="shared" si="8"/>
        <v>9.6774193548387094E-2</v>
      </c>
      <c r="CW12" s="178">
        <f t="shared" si="9"/>
        <v>0.16129032258064516</v>
      </c>
      <c r="CX12" s="178">
        <f t="shared" si="10"/>
        <v>0.12903225806451613</v>
      </c>
      <c r="CY12" s="178">
        <f t="shared" si="11"/>
        <v>0.12903225806451613</v>
      </c>
      <c r="CZ12" s="178">
        <f t="shared" si="12"/>
        <v>9.6774193548387094E-2</v>
      </c>
      <c r="DA12" s="179">
        <f t="shared" si="13"/>
        <v>9.6774193548387094E-2</v>
      </c>
      <c r="DB12" s="177">
        <f t="shared" si="14"/>
        <v>0.12903225806451613</v>
      </c>
      <c r="DC12" s="178">
        <f t="shared" si="15"/>
        <v>0.16129032258064516</v>
      </c>
      <c r="DD12" s="178">
        <f t="shared" si="16"/>
        <v>9.6774193548387094E-2</v>
      </c>
      <c r="DE12" s="178">
        <f t="shared" si="17"/>
        <v>0.16129032258064516</v>
      </c>
      <c r="DF12" s="178">
        <f t="shared" si="18"/>
        <v>0.12903225806451613</v>
      </c>
      <c r="DG12" s="178">
        <f t="shared" si="19"/>
        <v>0.12903225806451613</v>
      </c>
      <c r="DH12" s="178">
        <f t="shared" si="20"/>
        <v>9.6774193548387094E-2</v>
      </c>
      <c r="DI12" s="179">
        <f t="shared" si="21"/>
        <v>9.6774193548387094E-2</v>
      </c>
      <c r="DJ12" s="121">
        <f t="shared" si="22"/>
        <v>78.666666666666671</v>
      </c>
      <c r="DK12" s="122">
        <f t="shared" si="23"/>
        <v>101</v>
      </c>
      <c r="DL12" s="122">
        <f t="shared" si="24"/>
        <v>13.8</v>
      </c>
      <c r="DM12" s="122">
        <f t="shared" si="25"/>
        <v>5</v>
      </c>
      <c r="DN12" s="122">
        <f t="shared" si="26"/>
        <v>66.666666666666657</v>
      </c>
      <c r="DO12" s="122">
        <f t="shared" si="27"/>
        <v>1</v>
      </c>
      <c r="DP12" s="122">
        <f t="shared" si="28"/>
        <v>0</v>
      </c>
      <c r="DQ12" s="123">
        <f t="shared" si="29"/>
        <v>80.399999999999991</v>
      </c>
      <c r="DR12" s="121">
        <f t="shared" si="30"/>
        <v>70.666666666666671</v>
      </c>
      <c r="DS12" s="122">
        <f t="shared" si="31"/>
        <v>98.571428571428584</v>
      </c>
      <c r="DT12" s="122">
        <f t="shared" si="32"/>
        <v>5.8000000000000007</v>
      </c>
      <c r="DU12" s="122">
        <f t="shared" si="33"/>
        <v>30</v>
      </c>
      <c r="DV12" s="122">
        <f t="shared" si="34"/>
        <v>0</v>
      </c>
      <c r="DW12" s="122">
        <f t="shared" si="35"/>
        <v>45</v>
      </c>
      <c r="DX12" s="122">
        <f t="shared" si="36"/>
        <v>0</v>
      </c>
      <c r="DY12" s="123">
        <f t="shared" si="37"/>
        <v>41.4</v>
      </c>
      <c r="DZ12" s="128">
        <f t="shared" si="38"/>
        <v>10.150537634408602</v>
      </c>
      <c r="EA12" s="126">
        <f t="shared" si="39"/>
        <v>16.29032258064516</v>
      </c>
      <c r="EB12" s="126">
        <f t="shared" si="40"/>
        <v>1.3354838709677419</v>
      </c>
      <c r="EC12" s="126">
        <f t="shared" si="41"/>
        <v>0.80645161290322576</v>
      </c>
      <c r="ED12" s="126">
        <f t="shared" si="42"/>
        <v>8.6021505376344063</v>
      </c>
      <c r="EE12" s="126">
        <f t="shared" si="43"/>
        <v>0.12903225806451613</v>
      </c>
      <c r="EF12" s="126">
        <f t="shared" si="44"/>
        <v>0</v>
      </c>
      <c r="EG12" s="130">
        <f t="shared" si="45"/>
        <v>7.7806451612903214</v>
      </c>
      <c r="EH12" s="128">
        <f t="shared" si="46"/>
        <v>9.1182795698924739</v>
      </c>
      <c r="EI12" s="126">
        <f t="shared" si="47"/>
        <v>15.898617511520738</v>
      </c>
      <c r="EJ12" s="126">
        <f t="shared" si="48"/>
        <v>0.56129032258064526</v>
      </c>
      <c r="EK12" s="126">
        <f t="shared" si="49"/>
        <v>4.838709677419355</v>
      </c>
      <c r="EL12" s="126">
        <f t="shared" si="50"/>
        <v>0</v>
      </c>
      <c r="EM12" s="126">
        <f t="shared" si="51"/>
        <v>5.806451612903226</v>
      </c>
      <c r="EN12" s="126">
        <f t="shared" si="52"/>
        <v>0</v>
      </c>
      <c r="EO12" s="130">
        <f t="shared" si="53"/>
        <v>4.0064516129032253</v>
      </c>
      <c r="EP12" s="106">
        <f t="shared" si="54"/>
        <v>45.094623655913978</v>
      </c>
      <c r="EQ12" s="107">
        <f t="shared" si="55"/>
        <v>40.229800307219669</v>
      </c>
      <c r="ER12" s="186" t="s">
        <v>86</v>
      </c>
      <c r="ES12" s="186" t="s">
        <v>86</v>
      </c>
      <c r="ET12" t="str">
        <f t="shared" si="56"/>
        <v>good</v>
      </c>
      <c r="EU12" t="str">
        <f t="shared" si="57"/>
        <v>good</v>
      </c>
    </row>
    <row r="13" spans="1:151">
      <c r="A13" s="54" t="s">
        <v>198</v>
      </c>
      <c r="B13" s="55" t="s">
        <v>202</v>
      </c>
      <c r="C13" s="55" t="s">
        <v>212</v>
      </c>
      <c r="D13" s="163" t="s">
        <v>346</v>
      </c>
      <c r="E13" s="163" t="s">
        <v>347</v>
      </c>
      <c r="F13" s="54">
        <v>1244</v>
      </c>
      <c r="G13" s="57">
        <v>6.1</v>
      </c>
      <c r="H13" s="57">
        <v>6.2</v>
      </c>
      <c r="I13" s="57">
        <v>240</v>
      </c>
      <c r="J13" s="57">
        <v>7</v>
      </c>
      <c r="K13" s="57">
        <v>2</v>
      </c>
      <c r="L13" s="57">
        <v>0</v>
      </c>
      <c r="M13" s="57">
        <v>0</v>
      </c>
      <c r="N13" s="212">
        <v>1.76</v>
      </c>
      <c r="O13" s="57">
        <v>6.5</v>
      </c>
      <c r="P13" s="59">
        <v>8</v>
      </c>
      <c r="Q13" s="59">
        <v>90</v>
      </c>
      <c r="R13" s="59">
        <v>4.5</v>
      </c>
      <c r="S13" s="59">
        <v>0</v>
      </c>
      <c r="T13" s="59">
        <v>0.01</v>
      </c>
      <c r="U13" s="59">
        <v>0</v>
      </c>
      <c r="V13" s="67">
        <v>0.78</v>
      </c>
      <c r="W13" s="74">
        <v>7.5</v>
      </c>
      <c r="X13" s="70">
        <v>7</v>
      </c>
      <c r="Y13" s="70">
        <v>1000</v>
      </c>
      <c r="Z13" s="70">
        <v>10</v>
      </c>
      <c r="AA13" s="70">
        <v>1.5</v>
      </c>
      <c r="AB13" s="70">
        <v>1</v>
      </c>
      <c r="AC13" s="70">
        <v>0.3</v>
      </c>
      <c r="AD13" s="144">
        <v>5</v>
      </c>
      <c r="AE13" s="72">
        <v>7.5</v>
      </c>
      <c r="AF13" s="70">
        <v>7</v>
      </c>
      <c r="AG13" s="70">
        <v>1000</v>
      </c>
      <c r="AH13" s="70">
        <v>10</v>
      </c>
      <c r="AI13" s="70">
        <v>1.5</v>
      </c>
      <c r="AJ13" s="70">
        <v>1</v>
      </c>
      <c r="AK13" s="70">
        <v>0.3</v>
      </c>
      <c r="AL13" s="76">
        <v>5</v>
      </c>
      <c r="AM13" s="82">
        <v>4</v>
      </c>
      <c r="AN13" s="80">
        <v>5</v>
      </c>
      <c r="AO13" s="80">
        <v>3</v>
      </c>
      <c r="AP13" s="80">
        <v>5</v>
      </c>
      <c r="AQ13" s="80">
        <v>4</v>
      </c>
      <c r="AR13" s="80">
        <v>4</v>
      </c>
      <c r="AS13" s="80">
        <v>3</v>
      </c>
      <c r="AT13" s="80">
        <v>3</v>
      </c>
      <c r="AU13" s="85">
        <f t="shared" si="3"/>
        <v>31</v>
      </c>
      <c r="AV13" s="88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90">
        <v>0</v>
      </c>
      <c r="BD13" s="88">
        <v>0</v>
      </c>
      <c r="BE13" s="86">
        <v>0</v>
      </c>
      <c r="BF13" s="86">
        <v>0</v>
      </c>
      <c r="BG13" s="86">
        <v>0</v>
      </c>
      <c r="BH13" s="86">
        <v>0</v>
      </c>
      <c r="BI13" s="86">
        <v>0</v>
      </c>
      <c r="BJ13" s="86">
        <v>0</v>
      </c>
      <c r="BK13" s="90">
        <v>0</v>
      </c>
      <c r="BL13" s="95">
        <v>1</v>
      </c>
      <c r="BM13" s="93">
        <v>1</v>
      </c>
      <c r="BN13" s="93">
        <v>1</v>
      </c>
      <c r="BO13" s="93">
        <v>1</v>
      </c>
      <c r="BP13" s="93">
        <v>1</v>
      </c>
      <c r="BQ13" s="93">
        <v>1</v>
      </c>
      <c r="BR13" s="93">
        <v>1</v>
      </c>
      <c r="BS13" s="97">
        <v>1</v>
      </c>
      <c r="BT13" s="95">
        <v>1</v>
      </c>
      <c r="BU13" s="93">
        <v>1</v>
      </c>
      <c r="BV13" s="93">
        <v>1</v>
      </c>
      <c r="BW13" s="93">
        <v>1</v>
      </c>
      <c r="BX13" s="93">
        <v>1</v>
      </c>
      <c r="BY13" s="93">
        <v>1</v>
      </c>
      <c r="BZ13" s="93">
        <v>1</v>
      </c>
      <c r="CA13" s="97">
        <v>1</v>
      </c>
      <c r="CB13" s="102">
        <v>4</v>
      </c>
      <c r="CC13" s="100">
        <v>5</v>
      </c>
      <c r="CD13" s="100">
        <v>3</v>
      </c>
      <c r="CE13" s="100">
        <v>5</v>
      </c>
      <c r="CF13" s="100">
        <v>4</v>
      </c>
      <c r="CG13" s="100">
        <v>4</v>
      </c>
      <c r="CH13" s="100">
        <v>3</v>
      </c>
      <c r="CI13" s="100">
        <v>3</v>
      </c>
      <c r="CJ13" s="102">
        <v>4</v>
      </c>
      <c r="CK13" s="100">
        <v>5</v>
      </c>
      <c r="CL13" s="100">
        <v>3</v>
      </c>
      <c r="CM13" s="100">
        <v>5</v>
      </c>
      <c r="CN13" s="100">
        <v>4</v>
      </c>
      <c r="CO13" s="100">
        <v>4</v>
      </c>
      <c r="CP13" s="100">
        <v>3</v>
      </c>
      <c r="CQ13" s="100">
        <v>3</v>
      </c>
      <c r="CR13" s="106">
        <f t="shared" si="4"/>
        <v>31</v>
      </c>
      <c r="CS13" s="111">
        <f t="shared" si="5"/>
        <v>31</v>
      </c>
      <c r="CT13" s="177">
        <f t="shared" si="6"/>
        <v>0.12903225806451613</v>
      </c>
      <c r="CU13" s="178">
        <f t="shared" si="7"/>
        <v>0.16129032258064516</v>
      </c>
      <c r="CV13" s="178">
        <f t="shared" si="8"/>
        <v>9.6774193548387094E-2</v>
      </c>
      <c r="CW13" s="178">
        <f t="shared" si="9"/>
        <v>0.16129032258064516</v>
      </c>
      <c r="CX13" s="178">
        <f t="shared" si="10"/>
        <v>0.12903225806451613</v>
      </c>
      <c r="CY13" s="178">
        <f t="shared" si="11"/>
        <v>0.12903225806451613</v>
      </c>
      <c r="CZ13" s="178">
        <f t="shared" si="12"/>
        <v>9.6774193548387094E-2</v>
      </c>
      <c r="DA13" s="179">
        <f t="shared" si="13"/>
        <v>9.6774193548387094E-2</v>
      </c>
      <c r="DB13" s="177">
        <f t="shared" si="14"/>
        <v>0.12903225806451613</v>
      </c>
      <c r="DC13" s="178">
        <f t="shared" si="15"/>
        <v>0.16129032258064516</v>
      </c>
      <c r="DD13" s="178">
        <f t="shared" si="16"/>
        <v>9.6774193548387094E-2</v>
      </c>
      <c r="DE13" s="178">
        <f t="shared" si="17"/>
        <v>0.16129032258064516</v>
      </c>
      <c r="DF13" s="178">
        <f t="shared" si="18"/>
        <v>0.12903225806451613</v>
      </c>
      <c r="DG13" s="178">
        <f t="shared" si="19"/>
        <v>0.12903225806451613</v>
      </c>
      <c r="DH13" s="178">
        <f t="shared" si="20"/>
        <v>9.6774193548387094E-2</v>
      </c>
      <c r="DI13" s="179">
        <f t="shared" si="21"/>
        <v>9.6774193548387094E-2</v>
      </c>
      <c r="DJ13" s="121">
        <f t="shared" si="22"/>
        <v>81.333333333333329</v>
      </c>
      <c r="DK13" s="122">
        <f t="shared" si="23"/>
        <v>88.571428571428584</v>
      </c>
      <c r="DL13" s="122">
        <f t="shared" si="24"/>
        <v>24</v>
      </c>
      <c r="DM13" s="122">
        <f t="shared" si="25"/>
        <v>70</v>
      </c>
      <c r="DN13" s="122">
        <f t="shared" si="26"/>
        <v>133.33333333333331</v>
      </c>
      <c r="DO13" s="122">
        <f t="shared" si="27"/>
        <v>0</v>
      </c>
      <c r="DP13" s="122">
        <f t="shared" si="28"/>
        <v>0</v>
      </c>
      <c r="DQ13" s="123">
        <f t="shared" si="29"/>
        <v>35.199999999999996</v>
      </c>
      <c r="DR13" s="121">
        <f t="shared" si="30"/>
        <v>86.666666666666671</v>
      </c>
      <c r="DS13" s="122">
        <f t="shared" si="31"/>
        <v>114.28571428571428</v>
      </c>
      <c r="DT13" s="122">
        <f t="shared" si="32"/>
        <v>9</v>
      </c>
      <c r="DU13" s="122">
        <f t="shared" si="33"/>
        <v>45</v>
      </c>
      <c r="DV13" s="122">
        <f t="shared" si="34"/>
        <v>0</v>
      </c>
      <c r="DW13" s="122">
        <f t="shared" si="35"/>
        <v>1</v>
      </c>
      <c r="DX13" s="122">
        <f t="shared" si="36"/>
        <v>0</v>
      </c>
      <c r="DY13" s="123">
        <f t="shared" si="37"/>
        <v>15.6</v>
      </c>
      <c r="DZ13" s="128">
        <f t="shared" si="38"/>
        <v>10.494623655913978</v>
      </c>
      <c r="EA13" s="126">
        <f t="shared" si="39"/>
        <v>14.285714285714286</v>
      </c>
      <c r="EB13" s="126">
        <f t="shared" si="40"/>
        <v>2.32258064516129</v>
      </c>
      <c r="EC13" s="126">
        <f t="shared" si="41"/>
        <v>11.29032258064516</v>
      </c>
      <c r="ED13" s="126">
        <f t="shared" si="42"/>
        <v>17.204301075268813</v>
      </c>
      <c r="EE13" s="126">
        <f t="shared" si="43"/>
        <v>0</v>
      </c>
      <c r="EF13" s="126">
        <f t="shared" si="44"/>
        <v>0</v>
      </c>
      <c r="EG13" s="130">
        <f t="shared" si="45"/>
        <v>3.4064516129032252</v>
      </c>
      <c r="EH13" s="128">
        <f t="shared" si="46"/>
        <v>11.182795698924732</v>
      </c>
      <c r="EI13" s="126">
        <f t="shared" si="47"/>
        <v>18.433179723502302</v>
      </c>
      <c r="EJ13" s="126">
        <f t="shared" si="48"/>
        <v>0.87096774193548387</v>
      </c>
      <c r="EK13" s="126">
        <f t="shared" si="49"/>
        <v>7.258064516129032</v>
      </c>
      <c r="EL13" s="126">
        <f t="shared" si="50"/>
        <v>0</v>
      </c>
      <c r="EM13" s="126">
        <f t="shared" si="51"/>
        <v>0.12903225806451613</v>
      </c>
      <c r="EN13" s="126">
        <f t="shared" si="52"/>
        <v>0</v>
      </c>
      <c r="EO13" s="130">
        <f t="shared" si="53"/>
        <v>1.5096774193548386</v>
      </c>
      <c r="EP13" s="106">
        <f t="shared" si="54"/>
        <v>59.003993855606751</v>
      </c>
      <c r="EQ13" s="107">
        <f t="shared" si="55"/>
        <v>39.383717357910911</v>
      </c>
      <c r="ER13" s="186" t="s">
        <v>86</v>
      </c>
      <c r="ES13" s="186" t="s">
        <v>86</v>
      </c>
      <c r="ET13" t="str">
        <f t="shared" si="56"/>
        <v>good</v>
      </c>
      <c r="EU13" t="str">
        <f t="shared" si="57"/>
        <v>good</v>
      </c>
    </row>
    <row r="14" spans="1:151">
      <c r="A14" s="54" t="s">
        <v>198</v>
      </c>
      <c r="B14" s="55" t="s">
        <v>202</v>
      </c>
      <c r="C14" s="55" t="s">
        <v>213</v>
      </c>
      <c r="D14" s="163" t="s">
        <v>348</v>
      </c>
      <c r="E14" s="163" t="s">
        <v>349</v>
      </c>
      <c r="F14" s="54">
        <v>1420</v>
      </c>
      <c r="G14" s="57">
        <v>5</v>
      </c>
      <c r="H14" s="57">
        <v>6.1</v>
      </c>
      <c r="I14" s="57">
        <v>48.2</v>
      </c>
      <c r="J14" s="57">
        <v>38</v>
      </c>
      <c r="K14" s="57">
        <v>1</v>
      </c>
      <c r="L14" s="57">
        <v>0</v>
      </c>
      <c r="M14" s="57">
        <v>0.4</v>
      </c>
      <c r="N14" s="212">
        <v>5.56</v>
      </c>
      <c r="O14" s="57">
        <v>5.8</v>
      </c>
      <c r="P14" s="59">
        <v>7.8</v>
      </c>
      <c r="Q14" s="59">
        <v>35</v>
      </c>
      <c r="R14" s="59">
        <v>4.5</v>
      </c>
      <c r="S14" s="59">
        <v>0</v>
      </c>
      <c r="T14" s="59">
        <v>0.3</v>
      </c>
      <c r="U14" s="59">
        <v>0</v>
      </c>
      <c r="V14" s="67">
        <v>2.15</v>
      </c>
      <c r="W14" s="74">
        <v>7.5</v>
      </c>
      <c r="X14" s="70">
        <v>7</v>
      </c>
      <c r="Y14" s="70">
        <v>1000</v>
      </c>
      <c r="Z14" s="70">
        <v>10</v>
      </c>
      <c r="AA14" s="70">
        <v>1.5</v>
      </c>
      <c r="AB14" s="70">
        <v>1</v>
      </c>
      <c r="AC14" s="70">
        <v>0.3</v>
      </c>
      <c r="AD14" s="144">
        <v>5</v>
      </c>
      <c r="AE14" s="72">
        <v>7.5</v>
      </c>
      <c r="AF14" s="70">
        <v>7</v>
      </c>
      <c r="AG14" s="70">
        <v>1000</v>
      </c>
      <c r="AH14" s="70">
        <v>10</v>
      </c>
      <c r="AI14" s="70">
        <v>1.5</v>
      </c>
      <c r="AJ14" s="70">
        <v>1</v>
      </c>
      <c r="AK14" s="70">
        <v>0.3</v>
      </c>
      <c r="AL14" s="76">
        <v>5</v>
      </c>
      <c r="AM14" s="82">
        <v>4</v>
      </c>
      <c r="AN14" s="80">
        <v>5</v>
      </c>
      <c r="AO14" s="80">
        <v>3</v>
      </c>
      <c r="AP14" s="80">
        <v>5</v>
      </c>
      <c r="AQ14" s="80">
        <v>4</v>
      </c>
      <c r="AR14" s="80">
        <v>4</v>
      </c>
      <c r="AS14" s="80">
        <v>3</v>
      </c>
      <c r="AT14" s="80">
        <v>3</v>
      </c>
      <c r="AU14" s="85">
        <f t="shared" si="3"/>
        <v>31</v>
      </c>
      <c r="AV14" s="88">
        <v>0</v>
      </c>
      <c r="AW14" s="86">
        <v>0</v>
      </c>
      <c r="AX14" s="86">
        <v>0</v>
      </c>
      <c r="AY14" s="86">
        <v>0</v>
      </c>
      <c r="AZ14" s="86">
        <v>0</v>
      </c>
      <c r="BA14" s="86">
        <v>0</v>
      </c>
      <c r="BB14" s="86">
        <v>0</v>
      </c>
      <c r="BC14" s="90">
        <v>0</v>
      </c>
      <c r="BD14" s="88">
        <v>0</v>
      </c>
      <c r="BE14" s="86">
        <v>0</v>
      </c>
      <c r="BF14" s="86">
        <v>0</v>
      </c>
      <c r="BG14" s="86">
        <v>0</v>
      </c>
      <c r="BH14" s="86">
        <v>0</v>
      </c>
      <c r="BI14" s="86">
        <v>0</v>
      </c>
      <c r="BJ14" s="86">
        <v>0</v>
      </c>
      <c r="BK14" s="90">
        <v>0</v>
      </c>
      <c r="BL14" s="95">
        <v>1</v>
      </c>
      <c r="BM14" s="93">
        <v>1</v>
      </c>
      <c r="BN14" s="93">
        <v>1</v>
      </c>
      <c r="BO14" s="93">
        <v>1</v>
      </c>
      <c r="BP14" s="93">
        <v>1</v>
      </c>
      <c r="BQ14" s="93">
        <v>1</v>
      </c>
      <c r="BR14" s="93">
        <v>1</v>
      </c>
      <c r="BS14" s="97">
        <v>1</v>
      </c>
      <c r="BT14" s="95">
        <v>1</v>
      </c>
      <c r="BU14" s="93">
        <v>1</v>
      </c>
      <c r="BV14" s="93">
        <v>1</v>
      </c>
      <c r="BW14" s="93">
        <v>1</v>
      </c>
      <c r="BX14" s="93">
        <v>1</v>
      </c>
      <c r="BY14" s="93">
        <v>1</v>
      </c>
      <c r="BZ14" s="93">
        <v>1</v>
      </c>
      <c r="CA14" s="97">
        <v>1</v>
      </c>
      <c r="CB14" s="102">
        <v>4</v>
      </c>
      <c r="CC14" s="100">
        <v>5</v>
      </c>
      <c r="CD14" s="100">
        <v>3</v>
      </c>
      <c r="CE14" s="100">
        <v>5</v>
      </c>
      <c r="CF14" s="100">
        <v>4</v>
      </c>
      <c r="CG14" s="100">
        <v>4</v>
      </c>
      <c r="CH14" s="100">
        <v>3</v>
      </c>
      <c r="CI14" s="100">
        <v>3</v>
      </c>
      <c r="CJ14" s="102">
        <v>4</v>
      </c>
      <c r="CK14" s="100">
        <v>5</v>
      </c>
      <c r="CL14" s="100">
        <v>3</v>
      </c>
      <c r="CM14" s="100">
        <v>5</v>
      </c>
      <c r="CN14" s="100">
        <v>4</v>
      </c>
      <c r="CO14" s="100">
        <v>4</v>
      </c>
      <c r="CP14" s="100">
        <v>3</v>
      </c>
      <c r="CQ14" s="100">
        <v>3</v>
      </c>
      <c r="CR14" s="106">
        <f t="shared" si="4"/>
        <v>31</v>
      </c>
      <c r="CS14" s="111">
        <f t="shared" si="5"/>
        <v>31</v>
      </c>
      <c r="CT14" s="177">
        <f t="shared" si="6"/>
        <v>0.12903225806451613</v>
      </c>
      <c r="CU14" s="178">
        <f t="shared" si="7"/>
        <v>0.16129032258064516</v>
      </c>
      <c r="CV14" s="178">
        <f t="shared" si="8"/>
        <v>9.6774193548387094E-2</v>
      </c>
      <c r="CW14" s="178">
        <f t="shared" si="9"/>
        <v>0.16129032258064516</v>
      </c>
      <c r="CX14" s="178">
        <f t="shared" si="10"/>
        <v>0.12903225806451613</v>
      </c>
      <c r="CY14" s="178">
        <f t="shared" si="11"/>
        <v>0.12903225806451613</v>
      </c>
      <c r="CZ14" s="178">
        <f t="shared" si="12"/>
        <v>9.6774193548387094E-2</v>
      </c>
      <c r="DA14" s="179">
        <f t="shared" si="13"/>
        <v>9.6774193548387094E-2</v>
      </c>
      <c r="DB14" s="177">
        <f t="shared" si="14"/>
        <v>0.12903225806451613</v>
      </c>
      <c r="DC14" s="178">
        <f t="shared" si="15"/>
        <v>0.16129032258064516</v>
      </c>
      <c r="DD14" s="178">
        <f t="shared" si="16"/>
        <v>9.6774193548387094E-2</v>
      </c>
      <c r="DE14" s="178">
        <f t="shared" si="17"/>
        <v>0.16129032258064516</v>
      </c>
      <c r="DF14" s="178">
        <f t="shared" si="18"/>
        <v>0.12903225806451613</v>
      </c>
      <c r="DG14" s="178">
        <f t="shared" si="19"/>
        <v>0.12903225806451613</v>
      </c>
      <c r="DH14" s="178">
        <f t="shared" si="20"/>
        <v>9.6774193548387094E-2</v>
      </c>
      <c r="DI14" s="179">
        <f t="shared" si="21"/>
        <v>9.6774193548387094E-2</v>
      </c>
      <c r="DJ14" s="121">
        <f t="shared" si="22"/>
        <v>66.666666666666657</v>
      </c>
      <c r="DK14" s="122">
        <f t="shared" si="23"/>
        <v>87.142857142857139</v>
      </c>
      <c r="DL14" s="122">
        <f t="shared" si="24"/>
        <v>4.82</v>
      </c>
      <c r="DM14" s="122">
        <f t="shared" si="25"/>
        <v>380</v>
      </c>
      <c r="DN14" s="122">
        <f t="shared" si="26"/>
        <v>66.666666666666657</v>
      </c>
      <c r="DO14" s="122">
        <f t="shared" si="27"/>
        <v>0</v>
      </c>
      <c r="DP14" s="122">
        <f t="shared" si="28"/>
        <v>133.33333333333334</v>
      </c>
      <c r="DQ14" s="123">
        <f t="shared" si="29"/>
        <v>111.19999999999999</v>
      </c>
      <c r="DR14" s="121">
        <f t="shared" si="30"/>
        <v>77.333333333333329</v>
      </c>
      <c r="DS14" s="122">
        <f t="shared" si="31"/>
        <v>111.42857142857143</v>
      </c>
      <c r="DT14" s="122">
        <f t="shared" si="32"/>
        <v>3.5000000000000004</v>
      </c>
      <c r="DU14" s="122">
        <f t="shared" si="33"/>
        <v>45</v>
      </c>
      <c r="DV14" s="122">
        <f t="shared" si="34"/>
        <v>0</v>
      </c>
      <c r="DW14" s="122">
        <f t="shared" si="35"/>
        <v>30</v>
      </c>
      <c r="DX14" s="122">
        <f t="shared" si="36"/>
        <v>0</v>
      </c>
      <c r="DY14" s="123">
        <f t="shared" si="37"/>
        <v>43</v>
      </c>
      <c r="DZ14" s="128">
        <f t="shared" si="38"/>
        <v>8.6021505376344063</v>
      </c>
      <c r="EA14" s="126">
        <f t="shared" si="39"/>
        <v>14.055299539170505</v>
      </c>
      <c r="EB14" s="126">
        <f t="shared" si="40"/>
        <v>0.46645161290322584</v>
      </c>
      <c r="EC14" s="126">
        <f t="shared" si="41"/>
        <v>61.29032258064516</v>
      </c>
      <c r="ED14" s="126">
        <f t="shared" si="42"/>
        <v>8.6021505376344063</v>
      </c>
      <c r="EE14" s="126">
        <f t="shared" si="43"/>
        <v>0</v>
      </c>
      <c r="EF14" s="126">
        <f t="shared" si="44"/>
        <v>12.903225806451614</v>
      </c>
      <c r="EG14" s="130">
        <f t="shared" si="45"/>
        <v>10.761290322580644</v>
      </c>
      <c r="EH14" s="128">
        <f t="shared" si="46"/>
        <v>9.9784946236559122</v>
      </c>
      <c r="EI14" s="126">
        <f t="shared" si="47"/>
        <v>17.972350230414747</v>
      </c>
      <c r="EJ14" s="126">
        <f t="shared" si="48"/>
        <v>0.33870967741935487</v>
      </c>
      <c r="EK14" s="126">
        <f t="shared" si="49"/>
        <v>7.258064516129032</v>
      </c>
      <c r="EL14" s="126">
        <f t="shared" si="50"/>
        <v>0</v>
      </c>
      <c r="EM14" s="126">
        <f t="shared" si="51"/>
        <v>3.870967741935484</v>
      </c>
      <c r="EN14" s="126">
        <f t="shared" si="52"/>
        <v>0</v>
      </c>
      <c r="EO14" s="130">
        <f t="shared" si="53"/>
        <v>4.161290322580645</v>
      </c>
      <c r="EP14" s="192">
        <f t="shared" si="54"/>
        <v>116.68089093701997</v>
      </c>
      <c r="EQ14" s="107">
        <f t="shared" si="55"/>
        <v>43.579877112135186</v>
      </c>
      <c r="ER14" s="191" t="s">
        <v>87</v>
      </c>
      <c r="ES14" s="186" t="s">
        <v>86</v>
      </c>
      <c r="ET14" t="str">
        <f t="shared" si="56"/>
        <v>poor</v>
      </c>
      <c r="EU14" t="str">
        <f t="shared" si="57"/>
        <v>good</v>
      </c>
    </row>
    <row r="15" spans="1:151">
      <c r="A15" s="54" t="s">
        <v>198</v>
      </c>
      <c r="B15" s="55" t="s">
        <v>201</v>
      </c>
      <c r="C15" s="55" t="s">
        <v>214</v>
      </c>
      <c r="D15" s="163" t="s">
        <v>350</v>
      </c>
      <c r="E15" s="163" t="s">
        <v>351</v>
      </c>
      <c r="F15" s="54">
        <v>1080</v>
      </c>
      <c r="G15" s="57">
        <v>5.0999999999999996</v>
      </c>
      <c r="H15" s="57">
        <v>5.8</v>
      </c>
      <c r="I15" s="57">
        <v>33.9</v>
      </c>
      <c r="J15" s="57">
        <v>6.5</v>
      </c>
      <c r="K15" s="57">
        <v>1</v>
      </c>
      <c r="L15" s="57">
        <v>0</v>
      </c>
      <c r="M15" s="57">
        <v>0</v>
      </c>
      <c r="N15" s="212">
        <v>4.0599999999999996</v>
      </c>
      <c r="O15" s="57">
        <v>6.1</v>
      </c>
      <c r="P15" s="59">
        <v>6.58</v>
      </c>
      <c r="Q15" s="59">
        <v>38</v>
      </c>
      <c r="R15" s="59">
        <v>2.2999999999999998</v>
      </c>
      <c r="S15" s="59">
        <v>0</v>
      </c>
      <c r="T15" s="59">
        <v>0.15</v>
      </c>
      <c r="U15" s="59">
        <v>0</v>
      </c>
      <c r="V15" s="67">
        <v>3.5</v>
      </c>
      <c r="W15" s="74">
        <v>7.5</v>
      </c>
      <c r="X15" s="70">
        <v>7</v>
      </c>
      <c r="Y15" s="70">
        <v>1000</v>
      </c>
      <c r="Z15" s="70">
        <v>10</v>
      </c>
      <c r="AA15" s="70">
        <v>1.5</v>
      </c>
      <c r="AB15" s="70">
        <v>1</v>
      </c>
      <c r="AC15" s="70">
        <v>0.3</v>
      </c>
      <c r="AD15" s="144">
        <v>5</v>
      </c>
      <c r="AE15" s="72">
        <v>7.5</v>
      </c>
      <c r="AF15" s="70">
        <v>7</v>
      </c>
      <c r="AG15" s="70">
        <v>1000</v>
      </c>
      <c r="AH15" s="70">
        <v>10</v>
      </c>
      <c r="AI15" s="70">
        <v>1.5</v>
      </c>
      <c r="AJ15" s="70">
        <v>1</v>
      </c>
      <c r="AK15" s="70">
        <v>0.3</v>
      </c>
      <c r="AL15" s="76">
        <v>5</v>
      </c>
      <c r="AM15" s="82">
        <v>4</v>
      </c>
      <c r="AN15" s="80">
        <v>5</v>
      </c>
      <c r="AO15" s="80">
        <v>3</v>
      </c>
      <c r="AP15" s="80">
        <v>5</v>
      </c>
      <c r="AQ15" s="80">
        <v>4</v>
      </c>
      <c r="AR15" s="80">
        <v>4</v>
      </c>
      <c r="AS15" s="80">
        <v>3</v>
      </c>
      <c r="AT15" s="80">
        <v>3</v>
      </c>
      <c r="AU15" s="85">
        <f t="shared" si="3"/>
        <v>31</v>
      </c>
      <c r="AV15" s="88">
        <v>0</v>
      </c>
      <c r="AW15" s="86">
        <v>0</v>
      </c>
      <c r="AX15" s="86">
        <v>0</v>
      </c>
      <c r="AY15" s="86">
        <v>0</v>
      </c>
      <c r="AZ15" s="86">
        <v>0</v>
      </c>
      <c r="BA15" s="86">
        <v>0</v>
      </c>
      <c r="BB15" s="86">
        <v>0</v>
      </c>
      <c r="BC15" s="90">
        <v>0</v>
      </c>
      <c r="BD15" s="88">
        <v>0</v>
      </c>
      <c r="BE15" s="86">
        <v>0</v>
      </c>
      <c r="BF15" s="86">
        <v>0</v>
      </c>
      <c r="BG15" s="86">
        <v>0</v>
      </c>
      <c r="BH15" s="86">
        <v>0</v>
      </c>
      <c r="BI15" s="86">
        <v>0</v>
      </c>
      <c r="BJ15" s="86">
        <v>0</v>
      </c>
      <c r="BK15" s="90">
        <v>0</v>
      </c>
      <c r="BL15" s="95">
        <v>1</v>
      </c>
      <c r="BM15" s="93">
        <v>1</v>
      </c>
      <c r="BN15" s="93">
        <v>1</v>
      </c>
      <c r="BO15" s="93">
        <v>1</v>
      </c>
      <c r="BP15" s="93">
        <v>1</v>
      </c>
      <c r="BQ15" s="93">
        <v>1</v>
      </c>
      <c r="BR15" s="93">
        <v>1</v>
      </c>
      <c r="BS15" s="97">
        <v>1</v>
      </c>
      <c r="BT15" s="95">
        <v>1</v>
      </c>
      <c r="BU15" s="93">
        <v>1</v>
      </c>
      <c r="BV15" s="93">
        <v>1</v>
      </c>
      <c r="BW15" s="93">
        <v>1</v>
      </c>
      <c r="BX15" s="93">
        <v>1</v>
      </c>
      <c r="BY15" s="93">
        <v>1</v>
      </c>
      <c r="BZ15" s="93">
        <v>1</v>
      </c>
      <c r="CA15" s="97">
        <v>1</v>
      </c>
      <c r="CB15" s="102">
        <v>4</v>
      </c>
      <c r="CC15" s="100">
        <v>5</v>
      </c>
      <c r="CD15" s="100">
        <v>3</v>
      </c>
      <c r="CE15" s="100">
        <v>5</v>
      </c>
      <c r="CF15" s="100">
        <v>4</v>
      </c>
      <c r="CG15" s="100">
        <v>4</v>
      </c>
      <c r="CH15" s="100">
        <v>3</v>
      </c>
      <c r="CI15" s="100">
        <v>3</v>
      </c>
      <c r="CJ15" s="102">
        <v>4</v>
      </c>
      <c r="CK15" s="100">
        <v>5</v>
      </c>
      <c r="CL15" s="100">
        <v>3</v>
      </c>
      <c r="CM15" s="100">
        <v>5</v>
      </c>
      <c r="CN15" s="100">
        <v>4</v>
      </c>
      <c r="CO15" s="100">
        <v>4</v>
      </c>
      <c r="CP15" s="100">
        <v>3</v>
      </c>
      <c r="CQ15" s="100">
        <v>3</v>
      </c>
      <c r="CR15" s="106">
        <f t="shared" si="4"/>
        <v>31</v>
      </c>
      <c r="CS15" s="111">
        <f t="shared" si="5"/>
        <v>31</v>
      </c>
      <c r="CT15" s="177">
        <f t="shared" si="6"/>
        <v>0.12903225806451613</v>
      </c>
      <c r="CU15" s="178">
        <f t="shared" si="7"/>
        <v>0.16129032258064516</v>
      </c>
      <c r="CV15" s="178">
        <f t="shared" si="8"/>
        <v>9.6774193548387094E-2</v>
      </c>
      <c r="CW15" s="178">
        <f t="shared" si="9"/>
        <v>0.16129032258064516</v>
      </c>
      <c r="CX15" s="178">
        <f t="shared" si="10"/>
        <v>0.12903225806451613</v>
      </c>
      <c r="CY15" s="178">
        <f t="shared" si="11"/>
        <v>0.12903225806451613</v>
      </c>
      <c r="CZ15" s="178">
        <f t="shared" si="12"/>
        <v>9.6774193548387094E-2</v>
      </c>
      <c r="DA15" s="179">
        <f t="shared" si="13"/>
        <v>9.6774193548387094E-2</v>
      </c>
      <c r="DB15" s="177">
        <f t="shared" si="14"/>
        <v>0.12903225806451613</v>
      </c>
      <c r="DC15" s="178">
        <f t="shared" si="15"/>
        <v>0.16129032258064516</v>
      </c>
      <c r="DD15" s="178">
        <f t="shared" si="16"/>
        <v>9.6774193548387094E-2</v>
      </c>
      <c r="DE15" s="178">
        <f t="shared" si="17"/>
        <v>0.16129032258064516</v>
      </c>
      <c r="DF15" s="178">
        <f t="shared" si="18"/>
        <v>0.12903225806451613</v>
      </c>
      <c r="DG15" s="178">
        <f t="shared" si="19"/>
        <v>0.12903225806451613</v>
      </c>
      <c r="DH15" s="178">
        <f t="shared" si="20"/>
        <v>9.6774193548387094E-2</v>
      </c>
      <c r="DI15" s="179">
        <f t="shared" si="21"/>
        <v>9.6774193548387094E-2</v>
      </c>
      <c r="DJ15" s="121">
        <f t="shared" si="22"/>
        <v>68</v>
      </c>
      <c r="DK15" s="122">
        <f t="shared" si="23"/>
        <v>82.857142857142847</v>
      </c>
      <c r="DL15" s="122">
        <f t="shared" si="24"/>
        <v>3.39</v>
      </c>
      <c r="DM15" s="122">
        <f t="shared" si="25"/>
        <v>65</v>
      </c>
      <c r="DN15" s="122">
        <f t="shared" si="26"/>
        <v>66.666666666666657</v>
      </c>
      <c r="DO15" s="122">
        <f t="shared" si="27"/>
        <v>0</v>
      </c>
      <c r="DP15" s="122">
        <f t="shared" si="28"/>
        <v>0</v>
      </c>
      <c r="DQ15" s="123">
        <f t="shared" si="29"/>
        <v>81.199999999999989</v>
      </c>
      <c r="DR15" s="121">
        <f t="shared" si="30"/>
        <v>81.333333333333329</v>
      </c>
      <c r="DS15" s="122">
        <f t="shared" si="31"/>
        <v>94</v>
      </c>
      <c r="DT15" s="122">
        <f t="shared" si="32"/>
        <v>3.8</v>
      </c>
      <c r="DU15" s="122">
        <f t="shared" si="33"/>
        <v>23</v>
      </c>
      <c r="DV15" s="122">
        <f t="shared" si="34"/>
        <v>0</v>
      </c>
      <c r="DW15" s="122">
        <f t="shared" si="35"/>
        <v>15</v>
      </c>
      <c r="DX15" s="122">
        <f t="shared" si="36"/>
        <v>0</v>
      </c>
      <c r="DY15" s="123">
        <f t="shared" si="37"/>
        <v>70</v>
      </c>
      <c r="DZ15" s="128">
        <f t="shared" si="38"/>
        <v>8.7741935483870961</v>
      </c>
      <c r="EA15" s="126">
        <f t="shared" si="39"/>
        <v>13.364055299539169</v>
      </c>
      <c r="EB15" s="126">
        <f t="shared" si="40"/>
        <v>0.32806451612903226</v>
      </c>
      <c r="EC15" s="126">
        <f t="shared" si="41"/>
        <v>10.483870967741936</v>
      </c>
      <c r="ED15" s="126">
        <f t="shared" si="42"/>
        <v>8.6021505376344063</v>
      </c>
      <c r="EE15" s="126">
        <f t="shared" si="43"/>
        <v>0</v>
      </c>
      <c r="EF15" s="126">
        <f t="shared" si="44"/>
        <v>0</v>
      </c>
      <c r="EG15" s="130">
        <f t="shared" si="45"/>
        <v>7.8580645161290308</v>
      </c>
      <c r="EH15" s="128">
        <f t="shared" si="46"/>
        <v>10.494623655913978</v>
      </c>
      <c r="EI15" s="126">
        <f t="shared" si="47"/>
        <v>15.161290322580644</v>
      </c>
      <c r="EJ15" s="126">
        <f t="shared" si="48"/>
        <v>0.36774193548387096</v>
      </c>
      <c r="EK15" s="126">
        <f t="shared" si="49"/>
        <v>3.7096774193548385</v>
      </c>
      <c r="EL15" s="126">
        <f t="shared" si="50"/>
        <v>0</v>
      </c>
      <c r="EM15" s="126">
        <f t="shared" si="51"/>
        <v>1.935483870967742</v>
      </c>
      <c r="EN15" s="126">
        <f t="shared" si="52"/>
        <v>0</v>
      </c>
      <c r="EO15" s="130">
        <f t="shared" si="53"/>
        <v>6.774193548387097</v>
      </c>
      <c r="EP15" s="106">
        <f t="shared" si="54"/>
        <v>49.410399385560673</v>
      </c>
      <c r="EQ15" s="107">
        <f t="shared" si="55"/>
        <v>38.443010752688174</v>
      </c>
      <c r="ER15" s="186" t="s">
        <v>86</v>
      </c>
      <c r="ES15" s="186" t="s">
        <v>86</v>
      </c>
      <c r="ET15" t="str">
        <f t="shared" si="56"/>
        <v>good</v>
      </c>
      <c r="EU15" t="str">
        <f t="shared" si="57"/>
        <v>good</v>
      </c>
    </row>
    <row r="16" spans="1:151">
      <c r="A16" s="54" t="s">
        <v>198</v>
      </c>
      <c r="B16" s="55" t="s">
        <v>201</v>
      </c>
      <c r="C16" s="55" t="s">
        <v>215</v>
      </c>
      <c r="D16" s="163" t="s">
        <v>352</v>
      </c>
      <c r="E16" s="163" t="s">
        <v>353</v>
      </c>
      <c r="F16" s="54">
        <v>740</v>
      </c>
      <c r="G16" s="57">
        <v>5.7</v>
      </c>
      <c r="H16" s="57">
        <v>5.98</v>
      </c>
      <c r="I16" s="57">
        <v>160.30000000000001</v>
      </c>
      <c r="J16" s="57">
        <v>4.0999999999999996</v>
      </c>
      <c r="K16" s="57">
        <v>2</v>
      </c>
      <c r="L16" s="57">
        <v>0</v>
      </c>
      <c r="M16" s="57">
        <v>0</v>
      </c>
      <c r="N16" s="212">
        <v>2.31</v>
      </c>
      <c r="O16" s="57">
        <v>5.9</v>
      </c>
      <c r="P16" s="59">
        <v>7.8</v>
      </c>
      <c r="Q16" s="59">
        <v>70</v>
      </c>
      <c r="R16" s="59">
        <v>1.5</v>
      </c>
      <c r="S16" s="59">
        <v>0</v>
      </c>
      <c r="T16" s="59">
        <v>0</v>
      </c>
      <c r="U16" s="59">
        <v>0</v>
      </c>
      <c r="V16" s="67">
        <v>2.15</v>
      </c>
      <c r="W16" s="74">
        <v>7.5</v>
      </c>
      <c r="X16" s="70">
        <v>7</v>
      </c>
      <c r="Y16" s="70">
        <v>1000</v>
      </c>
      <c r="Z16" s="70">
        <v>10</v>
      </c>
      <c r="AA16" s="70">
        <v>1.5</v>
      </c>
      <c r="AB16" s="70">
        <v>1</v>
      </c>
      <c r="AC16" s="70">
        <v>0.3</v>
      </c>
      <c r="AD16" s="144">
        <v>5</v>
      </c>
      <c r="AE16" s="72">
        <v>7.5</v>
      </c>
      <c r="AF16" s="70">
        <v>7</v>
      </c>
      <c r="AG16" s="70">
        <v>1000</v>
      </c>
      <c r="AH16" s="70">
        <v>10</v>
      </c>
      <c r="AI16" s="70">
        <v>1.5</v>
      </c>
      <c r="AJ16" s="70">
        <v>1</v>
      </c>
      <c r="AK16" s="70">
        <v>0.3</v>
      </c>
      <c r="AL16" s="76">
        <v>5</v>
      </c>
      <c r="AM16" s="82">
        <v>4</v>
      </c>
      <c r="AN16" s="80">
        <v>5</v>
      </c>
      <c r="AO16" s="80">
        <v>3</v>
      </c>
      <c r="AP16" s="80">
        <v>5</v>
      </c>
      <c r="AQ16" s="80">
        <v>4</v>
      </c>
      <c r="AR16" s="80">
        <v>4</v>
      </c>
      <c r="AS16" s="80">
        <v>3</v>
      </c>
      <c r="AT16" s="80">
        <v>3</v>
      </c>
      <c r="AU16" s="85">
        <f t="shared" si="3"/>
        <v>31</v>
      </c>
      <c r="AV16" s="88">
        <v>0</v>
      </c>
      <c r="AW16" s="86">
        <v>0</v>
      </c>
      <c r="AX16" s="86">
        <v>0</v>
      </c>
      <c r="AY16" s="86">
        <v>0</v>
      </c>
      <c r="AZ16" s="86">
        <v>0</v>
      </c>
      <c r="BA16" s="86">
        <v>0</v>
      </c>
      <c r="BB16" s="86">
        <v>0</v>
      </c>
      <c r="BC16" s="90">
        <v>0</v>
      </c>
      <c r="BD16" s="88">
        <v>0</v>
      </c>
      <c r="BE16" s="86">
        <v>0</v>
      </c>
      <c r="BF16" s="86">
        <v>0</v>
      </c>
      <c r="BG16" s="86">
        <v>0</v>
      </c>
      <c r="BH16" s="86">
        <v>0</v>
      </c>
      <c r="BI16" s="86">
        <v>0</v>
      </c>
      <c r="BJ16" s="86">
        <v>0</v>
      </c>
      <c r="BK16" s="90">
        <v>0</v>
      </c>
      <c r="BL16" s="95">
        <v>1</v>
      </c>
      <c r="BM16" s="93">
        <v>1</v>
      </c>
      <c r="BN16" s="93">
        <v>1</v>
      </c>
      <c r="BO16" s="93">
        <v>1</v>
      </c>
      <c r="BP16" s="93">
        <v>1</v>
      </c>
      <c r="BQ16" s="93">
        <v>1</v>
      </c>
      <c r="BR16" s="93">
        <v>1</v>
      </c>
      <c r="BS16" s="97">
        <v>1</v>
      </c>
      <c r="BT16" s="95">
        <v>1</v>
      </c>
      <c r="BU16" s="93">
        <v>1</v>
      </c>
      <c r="BV16" s="93">
        <v>1</v>
      </c>
      <c r="BW16" s="93">
        <v>1</v>
      </c>
      <c r="BX16" s="93">
        <v>1</v>
      </c>
      <c r="BY16" s="93">
        <v>1</v>
      </c>
      <c r="BZ16" s="93">
        <v>1</v>
      </c>
      <c r="CA16" s="97">
        <v>1</v>
      </c>
      <c r="CB16" s="102">
        <v>4</v>
      </c>
      <c r="CC16" s="100">
        <v>5</v>
      </c>
      <c r="CD16" s="100">
        <v>3</v>
      </c>
      <c r="CE16" s="100">
        <v>5</v>
      </c>
      <c r="CF16" s="100">
        <v>4</v>
      </c>
      <c r="CG16" s="100">
        <v>4</v>
      </c>
      <c r="CH16" s="100">
        <v>3</v>
      </c>
      <c r="CI16" s="100">
        <v>3</v>
      </c>
      <c r="CJ16" s="102">
        <v>4</v>
      </c>
      <c r="CK16" s="100">
        <v>5</v>
      </c>
      <c r="CL16" s="100">
        <v>3</v>
      </c>
      <c r="CM16" s="100">
        <v>5</v>
      </c>
      <c r="CN16" s="100">
        <v>4</v>
      </c>
      <c r="CO16" s="100">
        <v>4</v>
      </c>
      <c r="CP16" s="100">
        <v>3</v>
      </c>
      <c r="CQ16" s="100">
        <v>3</v>
      </c>
      <c r="CR16" s="106">
        <f t="shared" si="4"/>
        <v>31</v>
      </c>
      <c r="CS16" s="111">
        <f t="shared" si="5"/>
        <v>31</v>
      </c>
      <c r="CT16" s="177">
        <f t="shared" si="6"/>
        <v>0.12903225806451613</v>
      </c>
      <c r="CU16" s="178">
        <f t="shared" si="7"/>
        <v>0.16129032258064516</v>
      </c>
      <c r="CV16" s="178">
        <f t="shared" si="8"/>
        <v>9.6774193548387094E-2</v>
      </c>
      <c r="CW16" s="178">
        <f t="shared" si="9"/>
        <v>0.16129032258064516</v>
      </c>
      <c r="CX16" s="178">
        <f t="shared" si="10"/>
        <v>0.12903225806451613</v>
      </c>
      <c r="CY16" s="178">
        <f t="shared" si="11"/>
        <v>0.12903225806451613</v>
      </c>
      <c r="CZ16" s="178">
        <f t="shared" si="12"/>
        <v>9.6774193548387094E-2</v>
      </c>
      <c r="DA16" s="179">
        <f t="shared" si="13"/>
        <v>9.6774193548387094E-2</v>
      </c>
      <c r="DB16" s="177">
        <f t="shared" si="14"/>
        <v>0.12903225806451613</v>
      </c>
      <c r="DC16" s="178">
        <f t="shared" si="15"/>
        <v>0.16129032258064516</v>
      </c>
      <c r="DD16" s="178">
        <f t="shared" si="16"/>
        <v>9.6774193548387094E-2</v>
      </c>
      <c r="DE16" s="178">
        <f t="shared" si="17"/>
        <v>0.16129032258064516</v>
      </c>
      <c r="DF16" s="178">
        <f t="shared" si="18"/>
        <v>0.12903225806451613</v>
      </c>
      <c r="DG16" s="178">
        <f t="shared" si="19"/>
        <v>0.12903225806451613</v>
      </c>
      <c r="DH16" s="178">
        <f t="shared" si="20"/>
        <v>9.6774193548387094E-2</v>
      </c>
      <c r="DI16" s="179">
        <f t="shared" si="21"/>
        <v>9.6774193548387094E-2</v>
      </c>
      <c r="DJ16" s="121">
        <f t="shared" si="22"/>
        <v>76</v>
      </c>
      <c r="DK16" s="122">
        <f t="shared" si="23"/>
        <v>85.428571428571431</v>
      </c>
      <c r="DL16" s="122">
        <f t="shared" si="24"/>
        <v>16.03</v>
      </c>
      <c r="DM16" s="122">
        <f t="shared" si="25"/>
        <v>41</v>
      </c>
      <c r="DN16" s="122">
        <f t="shared" si="26"/>
        <v>133.33333333333331</v>
      </c>
      <c r="DO16" s="122">
        <f t="shared" si="27"/>
        <v>0</v>
      </c>
      <c r="DP16" s="122">
        <f t="shared" si="28"/>
        <v>0</v>
      </c>
      <c r="DQ16" s="123">
        <f t="shared" si="29"/>
        <v>46.2</v>
      </c>
      <c r="DR16" s="121">
        <f t="shared" si="30"/>
        <v>78.666666666666671</v>
      </c>
      <c r="DS16" s="122">
        <f t="shared" si="31"/>
        <v>111.42857142857143</v>
      </c>
      <c r="DT16" s="122">
        <f t="shared" si="32"/>
        <v>7.0000000000000009</v>
      </c>
      <c r="DU16" s="122">
        <f t="shared" si="33"/>
        <v>15</v>
      </c>
      <c r="DV16" s="122">
        <f t="shared" si="34"/>
        <v>0</v>
      </c>
      <c r="DW16" s="122">
        <f t="shared" si="35"/>
        <v>0</v>
      </c>
      <c r="DX16" s="122">
        <f t="shared" si="36"/>
        <v>0</v>
      </c>
      <c r="DY16" s="123">
        <f t="shared" si="37"/>
        <v>43</v>
      </c>
      <c r="DZ16" s="128">
        <f t="shared" si="38"/>
        <v>9.806451612903226</v>
      </c>
      <c r="EA16" s="126">
        <f t="shared" si="39"/>
        <v>13.778801843317972</v>
      </c>
      <c r="EB16" s="126">
        <f t="shared" si="40"/>
        <v>1.5512903225806451</v>
      </c>
      <c r="EC16" s="126">
        <f t="shared" si="41"/>
        <v>6.6129032258064511</v>
      </c>
      <c r="ED16" s="126">
        <f t="shared" si="42"/>
        <v>17.204301075268813</v>
      </c>
      <c r="EE16" s="126">
        <f t="shared" si="43"/>
        <v>0</v>
      </c>
      <c r="EF16" s="126">
        <f t="shared" si="44"/>
        <v>0</v>
      </c>
      <c r="EG16" s="130">
        <f t="shared" si="45"/>
        <v>4.4709677419354836</v>
      </c>
      <c r="EH16" s="128">
        <f t="shared" si="46"/>
        <v>10.150537634408602</v>
      </c>
      <c r="EI16" s="126">
        <f t="shared" si="47"/>
        <v>17.972350230414747</v>
      </c>
      <c r="EJ16" s="126">
        <f t="shared" si="48"/>
        <v>0.67741935483870974</v>
      </c>
      <c r="EK16" s="126">
        <f t="shared" si="49"/>
        <v>2.4193548387096775</v>
      </c>
      <c r="EL16" s="126">
        <f t="shared" si="50"/>
        <v>0</v>
      </c>
      <c r="EM16" s="126">
        <f t="shared" si="51"/>
        <v>0</v>
      </c>
      <c r="EN16" s="126">
        <f t="shared" si="52"/>
        <v>0</v>
      </c>
      <c r="EO16" s="130">
        <f t="shared" si="53"/>
        <v>4.161290322580645</v>
      </c>
      <c r="EP16" s="106">
        <f t="shared" si="54"/>
        <v>53.424715821812583</v>
      </c>
      <c r="EQ16" s="107">
        <f t="shared" si="55"/>
        <v>35.38095238095238</v>
      </c>
      <c r="ER16" s="186" t="s">
        <v>86</v>
      </c>
      <c r="ES16" s="186" t="s">
        <v>86</v>
      </c>
      <c r="ET16" t="str">
        <f t="shared" si="56"/>
        <v>good</v>
      </c>
      <c r="EU16" t="str">
        <f t="shared" si="57"/>
        <v>good</v>
      </c>
    </row>
    <row r="17" spans="1:151">
      <c r="A17" s="54" t="s">
        <v>198</v>
      </c>
      <c r="B17" s="55" t="s">
        <v>201</v>
      </c>
      <c r="C17" s="55" t="s">
        <v>216</v>
      </c>
      <c r="D17" s="163" t="s">
        <v>354</v>
      </c>
      <c r="E17" s="163" t="s">
        <v>355</v>
      </c>
      <c r="F17" s="54">
        <v>757</v>
      </c>
      <c r="G17" s="57">
        <v>6.7</v>
      </c>
      <c r="H17" s="57">
        <v>6.52</v>
      </c>
      <c r="I17" s="57">
        <v>211.3</v>
      </c>
      <c r="J17" s="57">
        <v>38</v>
      </c>
      <c r="K17" s="57">
        <v>1</v>
      </c>
      <c r="L17" s="57">
        <v>0</v>
      </c>
      <c r="M17" s="57">
        <v>0</v>
      </c>
      <c r="N17" s="212">
        <v>1.58</v>
      </c>
      <c r="O17" s="57">
        <v>5.8</v>
      </c>
      <c r="P17" s="59">
        <v>7.5</v>
      </c>
      <c r="Q17" s="59">
        <v>78</v>
      </c>
      <c r="R17" s="59">
        <v>2.5</v>
      </c>
      <c r="S17" s="59">
        <v>0</v>
      </c>
      <c r="T17" s="59">
        <v>0</v>
      </c>
      <c r="U17" s="59">
        <v>0</v>
      </c>
      <c r="V17" s="67">
        <v>1.93</v>
      </c>
      <c r="W17" s="74">
        <v>7.5</v>
      </c>
      <c r="X17" s="70">
        <v>7</v>
      </c>
      <c r="Y17" s="70">
        <v>1000</v>
      </c>
      <c r="Z17" s="70">
        <v>10</v>
      </c>
      <c r="AA17" s="70">
        <v>1.5</v>
      </c>
      <c r="AB17" s="70">
        <v>1</v>
      </c>
      <c r="AC17" s="70">
        <v>0.3</v>
      </c>
      <c r="AD17" s="144">
        <v>5</v>
      </c>
      <c r="AE17" s="72">
        <v>7.5</v>
      </c>
      <c r="AF17" s="70">
        <v>7</v>
      </c>
      <c r="AG17" s="70">
        <v>1000</v>
      </c>
      <c r="AH17" s="70">
        <v>10</v>
      </c>
      <c r="AI17" s="70">
        <v>1.5</v>
      </c>
      <c r="AJ17" s="70">
        <v>1</v>
      </c>
      <c r="AK17" s="70">
        <v>0.3</v>
      </c>
      <c r="AL17" s="76">
        <v>5</v>
      </c>
      <c r="AM17" s="82">
        <v>4</v>
      </c>
      <c r="AN17" s="80">
        <v>5</v>
      </c>
      <c r="AO17" s="80">
        <v>3</v>
      </c>
      <c r="AP17" s="80">
        <v>5</v>
      </c>
      <c r="AQ17" s="80">
        <v>4</v>
      </c>
      <c r="AR17" s="80">
        <v>4</v>
      </c>
      <c r="AS17" s="80">
        <v>3</v>
      </c>
      <c r="AT17" s="80">
        <v>3</v>
      </c>
      <c r="AU17" s="85">
        <f t="shared" si="3"/>
        <v>31</v>
      </c>
      <c r="AV17" s="88">
        <v>0</v>
      </c>
      <c r="AW17" s="86">
        <v>0</v>
      </c>
      <c r="AX17" s="86">
        <v>0</v>
      </c>
      <c r="AY17" s="86">
        <v>0</v>
      </c>
      <c r="AZ17" s="86">
        <v>0</v>
      </c>
      <c r="BA17" s="86">
        <v>0</v>
      </c>
      <c r="BB17" s="86">
        <v>0</v>
      </c>
      <c r="BC17" s="90">
        <v>0</v>
      </c>
      <c r="BD17" s="88">
        <v>0</v>
      </c>
      <c r="BE17" s="86">
        <v>0</v>
      </c>
      <c r="BF17" s="86">
        <v>0</v>
      </c>
      <c r="BG17" s="86">
        <v>0</v>
      </c>
      <c r="BH17" s="86">
        <v>0</v>
      </c>
      <c r="BI17" s="86">
        <v>0</v>
      </c>
      <c r="BJ17" s="86">
        <v>0</v>
      </c>
      <c r="BK17" s="90">
        <v>0</v>
      </c>
      <c r="BL17" s="95">
        <v>1</v>
      </c>
      <c r="BM17" s="93">
        <v>1</v>
      </c>
      <c r="BN17" s="93">
        <v>1</v>
      </c>
      <c r="BO17" s="93">
        <v>1</v>
      </c>
      <c r="BP17" s="93">
        <v>1</v>
      </c>
      <c r="BQ17" s="93">
        <v>1</v>
      </c>
      <c r="BR17" s="93">
        <v>1</v>
      </c>
      <c r="BS17" s="97">
        <v>1</v>
      </c>
      <c r="BT17" s="95">
        <v>1</v>
      </c>
      <c r="BU17" s="93">
        <v>1</v>
      </c>
      <c r="BV17" s="93">
        <v>1</v>
      </c>
      <c r="BW17" s="93">
        <v>1</v>
      </c>
      <c r="BX17" s="93">
        <v>1</v>
      </c>
      <c r="BY17" s="93">
        <v>1</v>
      </c>
      <c r="BZ17" s="93">
        <v>1</v>
      </c>
      <c r="CA17" s="97">
        <v>1</v>
      </c>
      <c r="CB17" s="102">
        <v>4</v>
      </c>
      <c r="CC17" s="100">
        <v>5</v>
      </c>
      <c r="CD17" s="100">
        <v>3</v>
      </c>
      <c r="CE17" s="100">
        <v>5</v>
      </c>
      <c r="CF17" s="100">
        <v>4</v>
      </c>
      <c r="CG17" s="100">
        <v>4</v>
      </c>
      <c r="CH17" s="100">
        <v>3</v>
      </c>
      <c r="CI17" s="100">
        <v>3</v>
      </c>
      <c r="CJ17" s="102">
        <v>4</v>
      </c>
      <c r="CK17" s="100">
        <v>5</v>
      </c>
      <c r="CL17" s="100">
        <v>3</v>
      </c>
      <c r="CM17" s="100">
        <v>5</v>
      </c>
      <c r="CN17" s="100">
        <v>4</v>
      </c>
      <c r="CO17" s="100">
        <v>4</v>
      </c>
      <c r="CP17" s="100">
        <v>3</v>
      </c>
      <c r="CQ17" s="100">
        <v>3</v>
      </c>
      <c r="CR17" s="106">
        <f t="shared" si="4"/>
        <v>31</v>
      </c>
      <c r="CS17" s="111">
        <f t="shared" si="5"/>
        <v>31</v>
      </c>
      <c r="CT17" s="177">
        <f t="shared" si="6"/>
        <v>0.12903225806451613</v>
      </c>
      <c r="CU17" s="178">
        <f t="shared" si="7"/>
        <v>0.16129032258064516</v>
      </c>
      <c r="CV17" s="178">
        <f t="shared" si="8"/>
        <v>9.6774193548387094E-2</v>
      </c>
      <c r="CW17" s="178">
        <f t="shared" si="9"/>
        <v>0.16129032258064516</v>
      </c>
      <c r="CX17" s="178">
        <f t="shared" si="10"/>
        <v>0.12903225806451613</v>
      </c>
      <c r="CY17" s="178">
        <f t="shared" si="11"/>
        <v>0.12903225806451613</v>
      </c>
      <c r="CZ17" s="178">
        <f t="shared" si="12"/>
        <v>9.6774193548387094E-2</v>
      </c>
      <c r="DA17" s="179">
        <f t="shared" si="13"/>
        <v>9.6774193548387094E-2</v>
      </c>
      <c r="DB17" s="177">
        <f t="shared" si="14"/>
        <v>0.12903225806451613</v>
      </c>
      <c r="DC17" s="178">
        <f t="shared" si="15"/>
        <v>0.16129032258064516</v>
      </c>
      <c r="DD17" s="178">
        <f t="shared" si="16"/>
        <v>9.6774193548387094E-2</v>
      </c>
      <c r="DE17" s="178">
        <f t="shared" si="17"/>
        <v>0.16129032258064516</v>
      </c>
      <c r="DF17" s="178">
        <f t="shared" si="18"/>
        <v>0.12903225806451613</v>
      </c>
      <c r="DG17" s="178">
        <f t="shared" si="19"/>
        <v>0.12903225806451613</v>
      </c>
      <c r="DH17" s="178">
        <f t="shared" si="20"/>
        <v>9.6774193548387094E-2</v>
      </c>
      <c r="DI17" s="179">
        <f t="shared" si="21"/>
        <v>9.6774193548387094E-2</v>
      </c>
      <c r="DJ17" s="121">
        <f t="shared" si="22"/>
        <v>89.333333333333329</v>
      </c>
      <c r="DK17" s="122">
        <f t="shared" si="23"/>
        <v>93.142857142857139</v>
      </c>
      <c r="DL17" s="122">
        <f t="shared" si="24"/>
        <v>21.130000000000003</v>
      </c>
      <c r="DM17" s="122">
        <f t="shared" si="25"/>
        <v>380</v>
      </c>
      <c r="DN17" s="122">
        <f t="shared" si="26"/>
        <v>66.666666666666657</v>
      </c>
      <c r="DO17" s="122">
        <f t="shared" si="27"/>
        <v>0</v>
      </c>
      <c r="DP17" s="122">
        <f t="shared" si="28"/>
        <v>0</v>
      </c>
      <c r="DQ17" s="123">
        <f t="shared" si="29"/>
        <v>31.6</v>
      </c>
      <c r="DR17" s="121">
        <f t="shared" si="30"/>
        <v>77.333333333333329</v>
      </c>
      <c r="DS17" s="122">
        <f t="shared" si="31"/>
        <v>107.14285714285714</v>
      </c>
      <c r="DT17" s="122">
        <f t="shared" si="32"/>
        <v>7.8</v>
      </c>
      <c r="DU17" s="122">
        <f t="shared" si="33"/>
        <v>25</v>
      </c>
      <c r="DV17" s="122">
        <f t="shared" si="34"/>
        <v>0</v>
      </c>
      <c r="DW17" s="122">
        <f t="shared" si="35"/>
        <v>0</v>
      </c>
      <c r="DX17" s="122">
        <f t="shared" si="36"/>
        <v>0</v>
      </c>
      <c r="DY17" s="123">
        <f t="shared" si="37"/>
        <v>38.6</v>
      </c>
      <c r="DZ17" s="128">
        <f t="shared" si="38"/>
        <v>11.526881720430106</v>
      </c>
      <c r="EA17" s="126">
        <f t="shared" si="39"/>
        <v>15.023041474654377</v>
      </c>
      <c r="EB17" s="126">
        <f t="shared" si="40"/>
        <v>2.0448387096774194</v>
      </c>
      <c r="EC17" s="126">
        <f t="shared" si="41"/>
        <v>61.29032258064516</v>
      </c>
      <c r="ED17" s="126">
        <f t="shared" si="42"/>
        <v>8.6021505376344063</v>
      </c>
      <c r="EE17" s="126">
        <f t="shared" si="43"/>
        <v>0</v>
      </c>
      <c r="EF17" s="126">
        <f t="shared" si="44"/>
        <v>0</v>
      </c>
      <c r="EG17" s="130">
        <f t="shared" si="45"/>
        <v>3.0580645161290323</v>
      </c>
      <c r="EH17" s="128">
        <f t="shared" si="46"/>
        <v>9.9784946236559122</v>
      </c>
      <c r="EI17" s="126">
        <f t="shared" si="47"/>
        <v>17.281105990783409</v>
      </c>
      <c r="EJ17" s="126">
        <f t="shared" si="48"/>
        <v>0.75483870967741928</v>
      </c>
      <c r="EK17" s="126">
        <f t="shared" si="49"/>
        <v>4.032258064516129</v>
      </c>
      <c r="EL17" s="126">
        <f t="shared" si="50"/>
        <v>0</v>
      </c>
      <c r="EM17" s="126">
        <f t="shared" si="51"/>
        <v>0</v>
      </c>
      <c r="EN17" s="126">
        <f t="shared" si="52"/>
        <v>0</v>
      </c>
      <c r="EO17" s="130">
        <f t="shared" si="53"/>
        <v>3.7354838709677418</v>
      </c>
      <c r="EP17" s="192">
        <f t="shared" si="54"/>
        <v>101.5452995391705</v>
      </c>
      <c r="EQ17" s="107">
        <f t="shared" si="55"/>
        <v>35.782181259600613</v>
      </c>
      <c r="ER17" s="191" t="s">
        <v>87</v>
      </c>
      <c r="ES17" s="186" t="s">
        <v>86</v>
      </c>
      <c r="ET17" t="str">
        <f t="shared" si="56"/>
        <v>poor</v>
      </c>
      <c r="EU17" t="str">
        <f t="shared" si="57"/>
        <v>good</v>
      </c>
    </row>
    <row r="18" spans="1:151">
      <c r="A18" s="54" t="s">
        <v>198</v>
      </c>
      <c r="B18" s="55" t="s">
        <v>201</v>
      </c>
      <c r="C18" s="55" t="s">
        <v>217</v>
      </c>
      <c r="D18" s="163" t="s">
        <v>356</v>
      </c>
      <c r="E18" s="163" t="s">
        <v>357</v>
      </c>
      <c r="F18" s="54">
        <v>1650</v>
      </c>
      <c r="G18" s="57">
        <v>5.5</v>
      </c>
      <c r="H18" s="57">
        <v>5.64</v>
      </c>
      <c r="I18" s="57">
        <v>75.599999999999994</v>
      </c>
      <c r="J18" s="57">
        <v>4.4000000000000004</v>
      </c>
      <c r="K18" s="57">
        <v>2</v>
      </c>
      <c r="L18" s="57">
        <v>0</v>
      </c>
      <c r="M18" s="57">
        <v>0</v>
      </c>
      <c r="N18" s="212">
        <v>9.9</v>
      </c>
      <c r="O18" s="57">
        <v>5.7</v>
      </c>
      <c r="P18" s="59">
        <v>8.23</v>
      </c>
      <c r="Q18" s="59">
        <v>65.2</v>
      </c>
      <c r="R18" s="59">
        <v>3.15</v>
      </c>
      <c r="S18" s="59">
        <v>2</v>
      </c>
      <c r="T18" s="59">
        <v>0</v>
      </c>
      <c r="U18" s="59">
        <v>0</v>
      </c>
      <c r="V18" s="67">
        <v>1.52</v>
      </c>
      <c r="W18" s="74">
        <v>7.5</v>
      </c>
      <c r="X18" s="70">
        <v>7</v>
      </c>
      <c r="Y18" s="70">
        <v>1000</v>
      </c>
      <c r="Z18" s="70">
        <v>10</v>
      </c>
      <c r="AA18" s="70">
        <v>1.5</v>
      </c>
      <c r="AB18" s="70">
        <v>1</v>
      </c>
      <c r="AC18" s="70">
        <v>0.3</v>
      </c>
      <c r="AD18" s="144">
        <v>5</v>
      </c>
      <c r="AE18" s="72">
        <v>7.5</v>
      </c>
      <c r="AF18" s="70">
        <v>7</v>
      </c>
      <c r="AG18" s="70">
        <v>1000</v>
      </c>
      <c r="AH18" s="70">
        <v>10</v>
      </c>
      <c r="AI18" s="70">
        <v>1.5</v>
      </c>
      <c r="AJ18" s="70">
        <v>1</v>
      </c>
      <c r="AK18" s="70">
        <v>0.3</v>
      </c>
      <c r="AL18" s="76">
        <v>5</v>
      </c>
      <c r="AM18" s="82">
        <v>4</v>
      </c>
      <c r="AN18" s="80">
        <v>5</v>
      </c>
      <c r="AO18" s="80">
        <v>3</v>
      </c>
      <c r="AP18" s="80">
        <v>5</v>
      </c>
      <c r="AQ18" s="80">
        <v>4</v>
      </c>
      <c r="AR18" s="80">
        <v>4</v>
      </c>
      <c r="AS18" s="80">
        <v>3</v>
      </c>
      <c r="AT18" s="80">
        <v>3</v>
      </c>
      <c r="AU18" s="85">
        <f t="shared" si="3"/>
        <v>31</v>
      </c>
      <c r="AV18" s="88">
        <v>0</v>
      </c>
      <c r="AW18" s="86">
        <v>0</v>
      </c>
      <c r="AX18" s="86">
        <v>0</v>
      </c>
      <c r="AY18" s="86">
        <v>0</v>
      </c>
      <c r="AZ18" s="86">
        <v>0</v>
      </c>
      <c r="BA18" s="86">
        <v>0</v>
      </c>
      <c r="BB18" s="86">
        <v>0</v>
      </c>
      <c r="BC18" s="90">
        <v>0</v>
      </c>
      <c r="BD18" s="88">
        <v>0</v>
      </c>
      <c r="BE18" s="86">
        <v>0</v>
      </c>
      <c r="BF18" s="86">
        <v>0</v>
      </c>
      <c r="BG18" s="86">
        <v>0</v>
      </c>
      <c r="BH18" s="86">
        <v>0</v>
      </c>
      <c r="BI18" s="86">
        <v>0</v>
      </c>
      <c r="BJ18" s="86">
        <v>0</v>
      </c>
      <c r="BK18" s="90">
        <v>0</v>
      </c>
      <c r="BL18" s="95">
        <v>1</v>
      </c>
      <c r="BM18" s="93">
        <v>1</v>
      </c>
      <c r="BN18" s="93">
        <v>1</v>
      </c>
      <c r="BO18" s="93">
        <v>1</v>
      </c>
      <c r="BP18" s="93">
        <v>1</v>
      </c>
      <c r="BQ18" s="93">
        <v>1</v>
      </c>
      <c r="BR18" s="93">
        <v>1</v>
      </c>
      <c r="BS18" s="97">
        <v>1</v>
      </c>
      <c r="BT18" s="95">
        <v>1</v>
      </c>
      <c r="BU18" s="93">
        <v>1</v>
      </c>
      <c r="BV18" s="93">
        <v>1</v>
      </c>
      <c r="BW18" s="93">
        <v>1</v>
      </c>
      <c r="BX18" s="93">
        <v>1</v>
      </c>
      <c r="BY18" s="93">
        <v>1</v>
      </c>
      <c r="BZ18" s="93">
        <v>1</v>
      </c>
      <c r="CA18" s="97">
        <v>1</v>
      </c>
      <c r="CB18" s="102">
        <v>4</v>
      </c>
      <c r="CC18" s="100">
        <v>5</v>
      </c>
      <c r="CD18" s="100">
        <v>3</v>
      </c>
      <c r="CE18" s="100">
        <v>5</v>
      </c>
      <c r="CF18" s="100">
        <v>4</v>
      </c>
      <c r="CG18" s="100">
        <v>4</v>
      </c>
      <c r="CH18" s="100">
        <v>3</v>
      </c>
      <c r="CI18" s="100">
        <v>3</v>
      </c>
      <c r="CJ18" s="102">
        <v>4</v>
      </c>
      <c r="CK18" s="100">
        <v>5</v>
      </c>
      <c r="CL18" s="100">
        <v>3</v>
      </c>
      <c r="CM18" s="100">
        <v>5</v>
      </c>
      <c r="CN18" s="100">
        <v>4</v>
      </c>
      <c r="CO18" s="100">
        <v>4</v>
      </c>
      <c r="CP18" s="100">
        <v>3</v>
      </c>
      <c r="CQ18" s="100">
        <v>3</v>
      </c>
      <c r="CR18" s="106">
        <f t="shared" si="4"/>
        <v>31</v>
      </c>
      <c r="CS18" s="111">
        <f t="shared" si="5"/>
        <v>31</v>
      </c>
      <c r="CT18" s="177">
        <f t="shared" si="6"/>
        <v>0.12903225806451613</v>
      </c>
      <c r="CU18" s="178">
        <f t="shared" si="7"/>
        <v>0.16129032258064516</v>
      </c>
      <c r="CV18" s="178">
        <f t="shared" si="8"/>
        <v>9.6774193548387094E-2</v>
      </c>
      <c r="CW18" s="178">
        <f t="shared" si="9"/>
        <v>0.16129032258064516</v>
      </c>
      <c r="CX18" s="178">
        <f t="shared" si="10"/>
        <v>0.12903225806451613</v>
      </c>
      <c r="CY18" s="178">
        <f t="shared" si="11"/>
        <v>0.12903225806451613</v>
      </c>
      <c r="CZ18" s="178">
        <f t="shared" si="12"/>
        <v>9.6774193548387094E-2</v>
      </c>
      <c r="DA18" s="179">
        <f t="shared" si="13"/>
        <v>9.6774193548387094E-2</v>
      </c>
      <c r="DB18" s="177">
        <f t="shared" si="14"/>
        <v>0.12903225806451613</v>
      </c>
      <c r="DC18" s="178">
        <f t="shared" si="15"/>
        <v>0.16129032258064516</v>
      </c>
      <c r="DD18" s="178">
        <f t="shared" si="16"/>
        <v>9.6774193548387094E-2</v>
      </c>
      <c r="DE18" s="178">
        <f t="shared" si="17"/>
        <v>0.16129032258064516</v>
      </c>
      <c r="DF18" s="178">
        <f t="shared" si="18"/>
        <v>0.12903225806451613</v>
      </c>
      <c r="DG18" s="178">
        <f t="shared" si="19"/>
        <v>0.12903225806451613</v>
      </c>
      <c r="DH18" s="178">
        <f t="shared" si="20"/>
        <v>9.6774193548387094E-2</v>
      </c>
      <c r="DI18" s="179">
        <f t="shared" si="21"/>
        <v>9.6774193548387094E-2</v>
      </c>
      <c r="DJ18" s="121">
        <f t="shared" si="22"/>
        <v>73.333333333333329</v>
      </c>
      <c r="DK18" s="122">
        <f t="shared" si="23"/>
        <v>80.571428571428569</v>
      </c>
      <c r="DL18" s="122">
        <f t="shared" si="24"/>
        <v>7.5600000000000005</v>
      </c>
      <c r="DM18" s="122">
        <f t="shared" si="25"/>
        <v>44.000000000000007</v>
      </c>
      <c r="DN18" s="122">
        <f t="shared" si="26"/>
        <v>133.33333333333331</v>
      </c>
      <c r="DO18" s="122">
        <f t="shared" si="27"/>
        <v>0</v>
      </c>
      <c r="DP18" s="122">
        <f t="shared" si="28"/>
        <v>0</v>
      </c>
      <c r="DQ18" s="123">
        <f t="shared" si="29"/>
        <v>198</v>
      </c>
      <c r="DR18" s="121">
        <f t="shared" si="30"/>
        <v>76</v>
      </c>
      <c r="DS18" s="122">
        <f t="shared" si="31"/>
        <v>117.57142857142857</v>
      </c>
      <c r="DT18" s="122">
        <f t="shared" si="32"/>
        <v>6.5200000000000005</v>
      </c>
      <c r="DU18" s="122">
        <f t="shared" si="33"/>
        <v>31.5</v>
      </c>
      <c r="DV18" s="122">
        <f t="shared" si="34"/>
        <v>133.33333333333331</v>
      </c>
      <c r="DW18" s="122">
        <f t="shared" si="35"/>
        <v>0</v>
      </c>
      <c r="DX18" s="122">
        <f t="shared" si="36"/>
        <v>0</v>
      </c>
      <c r="DY18" s="123">
        <f t="shared" si="37"/>
        <v>30.4</v>
      </c>
      <c r="DZ18" s="128">
        <f t="shared" si="38"/>
        <v>9.4623655913978482</v>
      </c>
      <c r="EA18" s="126">
        <f t="shared" si="39"/>
        <v>12.995391705069125</v>
      </c>
      <c r="EB18" s="126">
        <f t="shared" si="40"/>
        <v>0.73161290322580652</v>
      </c>
      <c r="EC18" s="126">
        <f t="shared" si="41"/>
        <v>7.0967741935483879</v>
      </c>
      <c r="ED18" s="126">
        <f t="shared" si="42"/>
        <v>17.204301075268813</v>
      </c>
      <c r="EE18" s="126">
        <f t="shared" si="43"/>
        <v>0</v>
      </c>
      <c r="EF18" s="126">
        <f t="shared" si="44"/>
        <v>0</v>
      </c>
      <c r="EG18" s="130">
        <f t="shared" si="45"/>
        <v>19.161290322580644</v>
      </c>
      <c r="EH18" s="128">
        <f t="shared" si="46"/>
        <v>9.806451612903226</v>
      </c>
      <c r="EI18" s="126">
        <f t="shared" si="47"/>
        <v>18.963133640552993</v>
      </c>
      <c r="EJ18" s="126">
        <f t="shared" si="48"/>
        <v>0.63096774193548388</v>
      </c>
      <c r="EK18" s="126">
        <f t="shared" si="49"/>
        <v>5.0806451612903221</v>
      </c>
      <c r="EL18" s="126">
        <f t="shared" si="50"/>
        <v>17.204301075268813</v>
      </c>
      <c r="EM18" s="126">
        <f t="shared" si="51"/>
        <v>0</v>
      </c>
      <c r="EN18" s="126">
        <f t="shared" si="52"/>
        <v>0</v>
      </c>
      <c r="EO18" s="130">
        <f t="shared" si="53"/>
        <v>2.9419354838709677</v>
      </c>
      <c r="EP18" s="106">
        <f t="shared" si="54"/>
        <v>66.651735791090616</v>
      </c>
      <c r="EQ18" s="107">
        <f t="shared" si="55"/>
        <v>54.627434715821813</v>
      </c>
      <c r="ER18" s="186" t="s">
        <v>86</v>
      </c>
      <c r="ES18" s="186" t="s">
        <v>86</v>
      </c>
      <c r="ET18" t="str">
        <f t="shared" si="56"/>
        <v>good</v>
      </c>
      <c r="EU18" t="str">
        <f t="shared" si="57"/>
        <v>good</v>
      </c>
    </row>
    <row r="19" spans="1:151">
      <c r="A19" s="54" t="s">
        <v>198</v>
      </c>
      <c r="B19" s="55" t="s">
        <v>201</v>
      </c>
      <c r="C19" s="55" t="s">
        <v>218</v>
      </c>
      <c r="D19" s="163" t="s">
        <v>358</v>
      </c>
      <c r="E19" s="163" t="s">
        <v>359</v>
      </c>
      <c r="F19" s="54">
        <v>2260</v>
      </c>
      <c r="G19" s="57">
        <v>5.0999999999999996</v>
      </c>
      <c r="H19" s="57">
        <v>5.86</v>
      </c>
      <c r="I19" s="57">
        <v>42.3</v>
      </c>
      <c r="J19" s="57">
        <v>14</v>
      </c>
      <c r="K19" s="57">
        <v>2</v>
      </c>
      <c r="L19" s="57">
        <v>0</v>
      </c>
      <c r="M19" s="57">
        <v>0</v>
      </c>
      <c r="N19" s="212">
        <v>9.49</v>
      </c>
      <c r="O19" s="57">
        <v>7.7</v>
      </c>
      <c r="P19" s="59">
        <v>7.2</v>
      </c>
      <c r="Q19" s="59">
        <v>10.5</v>
      </c>
      <c r="R19" s="59">
        <v>2</v>
      </c>
      <c r="S19" s="59">
        <v>0</v>
      </c>
      <c r="T19" s="59">
        <v>0.3</v>
      </c>
      <c r="U19" s="59">
        <v>0</v>
      </c>
      <c r="V19" s="67">
        <v>11.1</v>
      </c>
      <c r="W19" s="74">
        <v>7.5</v>
      </c>
      <c r="X19" s="70">
        <v>7</v>
      </c>
      <c r="Y19" s="70">
        <v>1000</v>
      </c>
      <c r="Z19" s="70">
        <v>10</v>
      </c>
      <c r="AA19" s="70">
        <v>1.5</v>
      </c>
      <c r="AB19" s="70">
        <v>1</v>
      </c>
      <c r="AC19" s="70">
        <v>0.3</v>
      </c>
      <c r="AD19" s="144">
        <v>5</v>
      </c>
      <c r="AE19" s="72">
        <v>7.5</v>
      </c>
      <c r="AF19" s="70">
        <v>7</v>
      </c>
      <c r="AG19" s="70">
        <v>1000</v>
      </c>
      <c r="AH19" s="70">
        <v>10</v>
      </c>
      <c r="AI19" s="70">
        <v>1.5</v>
      </c>
      <c r="AJ19" s="70">
        <v>1</v>
      </c>
      <c r="AK19" s="70">
        <v>0.3</v>
      </c>
      <c r="AL19" s="76">
        <v>5</v>
      </c>
      <c r="AM19" s="82">
        <v>4</v>
      </c>
      <c r="AN19" s="80">
        <v>5</v>
      </c>
      <c r="AO19" s="80">
        <v>3</v>
      </c>
      <c r="AP19" s="80">
        <v>5</v>
      </c>
      <c r="AQ19" s="80">
        <v>4</v>
      </c>
      <c r="AR19" s="80">
        <v>4</v>
      </c>
      <c r="AS19" s="80">
        <v>3</v>
      </c>
      <c r="AT19" s="80">
        <v>3</v>
      </c>
      <c r="AU19" s="85">
        <f t="shared" si="3"/>
        <v>31</v>
      </c>
      <c r="AV19" s="88">
        <v>0</v>
      </c>
      <c r="AW19" s="86">
        <v>0</v>
      </c>
      <c r="AX19" s="86">
        <v>0</v>
      </c>
      <c r="AY19" s="86">
        <v>0</v>
      </c>
      <c r="AZ19" s="86">
        <v>0</v>
      </c>
      <c r="BA19" s="86">
        <v>0</v>
      </c>
      <c r="BB19" s="86">
        <v>0</v>
      </c>
      <c r="BC19" s="90">
        <v>0</v>
      </c>
      <c r="BD19" s="88">
        <v>0</v>
      </c>
      <c r="BE19" s="86">
        <v>0</v>
      </c>
      <c r="BF19" s="86">
        <v>0</v>
      </c>
      <c r="BG19" s="86">
        <v>0</v>
      </c>
      <c r="BH19" s="86">
        <v>0</v>
      </c>
      <c r="BI19" s="86">
        <v>0</v>
      </c>
      <c r="BJ19" s="86">
        <v>0</v>
      </c>
      <c r="BK19" s="90">
        <v>0</v>
      </c>
      <c r="BL19" s="95">
        <v>1</v>
      </c>
      <c r="BM19" s="93">
        <v>1</v>
      </c>
      <c r="BN19" s="93">
        <v>1</v>
      </c>
      <c r="BO19" s="93">
        <v>1</v>
      </c>
      <c r="BP19" s="93">
        <v>1</v>
      </c>
      <c r="BQ19" s="93">
        <v>1</v>
      </c>
      <c r="BR19" s="93">
        <v>1</v>
      </c>
      <c r="BS19" s="97">
        <v>1</v>
      </c>
      <c r="BT19" s="95">
        <v>1</v>
      </c>
      <c r="BU19" s="93">
        <v>1</v>
      </c>
      <c r="BV19" s="93">
        <v>1</v>
      </c>
      <c r="BW19" s="93">
        <v>1</v>
      </c>
      <c r="BX19" s="93">
        <v>1</v>
      </c>
      <c r="BY19" s="93">
        <v>1</v>
      </c>
      <c r="BZ19" s="93">
        <v>1</v>
      </c>
      <c r="CA19" s="97">
        <v>1</v>
      </c>
      <c r="CB19" s="102">
        <v>4</v>
      </c>
      <c r="CC19" s="100">
        <v>5</v>
      </c>
      <c r="CD19" s="100">
        <v>3</v>
      </c>
      <c r="CE19" s="100">
        <v>5</v>
      </c>
      <c r="CF19" s="100">
        <v>4</v>
      </c>
      <c r="CG19" s="100">
        <v>4</v>
      </c>
      <c r="CH19" s="100">
        <v>3</v>
      </c>
      <c r="CI19" s="100">
        <v>3</v>
      </c>
      <c r="CJ19" s="102">
        <v>4</v>
      </c>
      <c r="CK19" s="100">
        <v>5</v>
      </c>
      <c r="CL19" s="100">
        <v>3</v>
      </c>
      <c r="CM19" s="100">
        <v>5</v>
      </c>
      <c r="CN19" s="100">
        <v>4</v>
      </c>
      <c r="CO19" s="100">
        <v>4</v>
      </c>
      <c r="CP19" s="100">
        <v>3</v>
      </c>
      <c r="CQ19" s="100">
        <v>3</v>
      </c>
      <c r="CR19" s="106">
        <f t="shared" si="4"/>
        <v>31</v>
      </c>
      <c r="CS19" s="111">
        <f t="shared" si="5"/>
        <v>31</v>
      </c>
      <c r="CT19" s="177">
        <f t="shared" si="6"/>
        <v>0.12903225806451613</v>
      </c>
      <c r="CU19" s="178">
        <f t="shared" si="7"/>
        <v>0.16129032258064516</v>
      </c>
      <c r="CV19" s="178">
        <f t="shared" si="8"/>
        <v>9.6774193548387094E-2</v>
      </c>
      <c r="CW19" s="178">
        <f t="shared" si="9"/>
        <v>0.16129032258064516</v>
      </c>
      <c r="CX19" s="178">
        <f t="shared" si="10"/>
        <v>0.12903225806451613</v>
      </c>
      <c r="CY19" s="178">
        <f t="shared" si="11"/>
        <v>0.12903225806451613</v>
      </c>
      <c r="CZ19" s="178">
        <f t="shared" si="12"/>
        <v>9.6774193548387094E-2</v>
      </c>
      <c r="DA19" s="179">
        <f t="shared" si="13"/>
        <v>9.6774193548387094E-2</v>
      </c>
      <c r="DB19" s="177">
        <f t="shared" si="14"/>
        <v>0.12903225806451613</v>
      </c>
      <c r="DC19" s="178">
        <f t="shared" si="15"/>
        <v>0.16129032258064516</v>
      </c>
      <c r="DD19" s="178">
        <f t="shared" si="16"/>
        <v>9.6774193548387094E-2</v>
      </c>
      <c r="DE19" s="178">
        <f t="shared" si="17"/>
        <v>0.16129032258064516</v>
      </c>
      <c r="DF19" s="178">
        <f t="shared" si="18"/>
        <v>0.12903225806451613</v>
      </c>
      <c r="DG19" s="178">
        <f t="shared" si="19"/>
        <v>0.12903225806451613</v>
      </c>
      <c r="DH19" s="178">
        <f t="shared" si="20"/>
        <v>9.6774193548387094E-2</v>
      </c>
      <c r="DI19" s="179">
        <f t="shared" si="21"/>
        <v>9.6774193548387094E-2</v>
      </c>
      <c r="DJ19" s="121">
        <f t="shared" si="22"/>
        <v>68</v>
      </c>
      <c r="DK19" s="122">
        <f t="shared" si="23"/>
        <v>83.714285714285722</v>
      </c>
      <c r="DL19" s="122">
        <f t="shared" si="24"/>
        <v>4.2299999999999995</v>
      </c>
      <c r="DM19" s="122">
        <f t="shared" si="25"/>
        <v>140</v>
      </c>
      <c r="DN19" s="122">
        <f t="shared" si="26"/>
        <v>133.33333333333331</v>
      </c>
      <c r="DO19" s="122">
        <f t="shared" si="27"/>
        <v>0</v>
      </c>
      <c r="DP19" s="122">
        <f t="shared" si="28"/>
        <v>0</v>
      </c>
      <c r="DQ19" s="123">
        <f t="shared" si="29"/>
        <v>189.8</v>
      </c>
      <c r="DR19" s="121">
        <f t="shared" si="30"/>
        <v>102.66666666666666</v>
      </c>
      <c r="DS19" s="122">
        <f t="shared" si="31"/>
        <v>102.85714285714288</v>
      </c>
      <c r="DT19" s="122">
        <f t="shared" si="32"/>
        <v>1.05</v>
      </c>
      <c r="DU19" s="122">
        <f t="shared" si="33"/>
        <v>20</v>
      </c>
      <c r="DV19" s="122">
        <f t="shared" si="34"/>
        <v>0</v>
      </c>
      <c r="DW19" s="122">
        <f t="shared" si="35"/>
        <v>30</v>
      </c>
      <c r="DX19" s="122">
        <f t="shared" si="36"/>
        <v>0</v>
      </c>
      <c r="DY19" s="123">
        <f t="shared" si="37"/>
        <v>221.99999999999997</v>
      </c>
      <c r="DZ19" s="128">
        <f t="shared" si="38"/>
        <v>8.7741935483870961</v>
      </c>
      <c r="EA19" s="126">
        <f t="shared" si="39"/>
        <v>13.502304147465439</v>
      </c>
      <c r="EB19" s="126">
        <f t="shared" si="40"/>
        <v>0.40935483870967737</v>
      </c>
      <c r="EC19" s="126">
        <f t="shared" si="41"/>
        <v>22.58064516129032</v>
      </c>
      <c r="ED19" s="126">
        <f t="shared" si="42"/>
        <v>17.204301075268813</v>
      </c>
      <c r="EE19" s="126">
        <f t="shared" si="43"/>
        <v>0</v>
      </c>
      <c r="EF19" s="126">
        <f t="shared" si="44"/>
        <v>0</v>
      </c>
      <c r="EG19" s="130">
        <f t="shared" si="45"/>
        <v>18.36774193548387</v>
      </c>
      <c r="EH19" s="128">
        <f t="shared" si="46"/>
        <v>13.247311827956988</v>
      </c>
      <c r="EI19" s="126">
        <f t="shared" si="47"/>
        <v>16.589861751152075</v>
      </c>
      <c r="EJ19" s="126">
        <f t="shared" si="48"/>
        <v>0.10161290322580645</v>
      </c>
      <c r="EK19" s="126">
        <f t="shared" si="49"/>
        <v>3.225806451612903</v>
      </c>
      <c r="EL19" s="126">
        <f t="shared" si="50"/>
        <v>0</v>
      </c>
      <c r="EM19" s="126">
        <f t="shared" si="51"/>
        <v>3.870967741935484</v>
      </c>
      <c r="EN19" s="126">
        <f t="shared" si="52"/>
        <v>0</v>
      </c>
      <c r="EO19" s="130">
        <f t="shared" si="53"/>
        <v>21.483870967741932</v>
      </c>
      <c r="EP19" s="193">
        <f t="shared" si="54"/>
        <v>80.838540706605215</v>
      </c>
      <c r="EQ19" s="107">
        <f t="shared" si="55"/>
        <v>58.519431643625197</v>
      </c>
      <c r="ER19" s="190" t="s">
        <v>503</v>
      </c>
      <c r="ES19" s="186" t="s">
        <v>86</v>
      </c>
      <c r="ET19" t="str">
        <f t="shared" si="56"/>
        <v>fair</v>
      </c>
      <c r="EU19" t="str">
        <f t="shared" si="57"/>
        <v>good</v>
      </c>
    </row>
    <row r="20" spans="1:151">
      <c r="A20" s="54" t="s">
        <v>198</v>
      </c>
      <c r="B20" s="55" t="s">
        <v>202</v>
      </c>
      <c r="C20" s="55" t="s">
        <v>219</v>
      </c>
      <c r="D20" s="163" t="s">
        <v>356</v>
      </c>
      <c r="E20" s="163" t="s">
        <v>360</v>
      </c>
      <c r="F20" s="54">
        <v>1970</v>
      </c>
      <c r="G20" s="57">
        <v>5.8</v>
      </c>
      <c r="H20" s="57">
        <v>5.98</v>
      </c>
      <c r="I20" s="57">
        <v>78.5</v>
      </c>
      <c r="J20" s="57">
        <v>9.6999999999999993</v>
      </c>
      <c r="K20" s="57">
        <v>3</v>
      </c>
      <c r="L20" s="57">
        <v>0</v>
      </c>
      <c r="M20" s="57">
        <v>0</v>
      </c>
      <c r="N20" s="212">
        <v>1.22</v>
      </c>
      <c r="O20" s="57">
        <v>5.3</v>
      </c>
      <c r="P20" s="59">
        <v>6.5</v>
      </c>
      <c r="Q20" s="59">
        <v>35</v>
      </c>
      <c r="R20" s="59">
        <v>4.5</v>
      </c>
      <c r="S20" s="59">
        <v>0</v>
      </c>
      <c r="T20" s="59">
        <v>0</v>
      </c>
      <c r="U20" s="59">
        <v>0</v>
      </c>
      <c r="V20" s="67">
        <v>1.28</v>
      </c>
      <c r="W20" s="74">
        <v>7.5</v>
      </c>
      <c r="X20" s="70">
        <v>7</v>
      </c>
      <c r="Y20" s="70">
        <v>1000</v>
      </c>
      <c r="Z20" s="70">
        <v>10</v>
      </c>
      <c r="AA20" s="70">
        <v>1.5</v>
      </c>
      <c r="AB20" s="70">
        <v>1</v>
      </c>
      <c r="AC20" s="70">
        <v>0.3</v>
      </c>
      <c r="AD20" s="144">
        <v>5</v>
      </c>
      <c r="AE20" s="72">
        <v>7.5</v>
      </c>
      <c r="AF20" s="70">
        <v>7</v>
      </c>
      <c r="AG20" s="70">
        <v>1000</v>
      </c>
      <c r="AH20" s="70">
        <v>10</v>
      </c>
      <c r="AI20" s="70">
        <v>1.5</v>
      </c>
      <c r="AJ20" s="70">
        <v>1</v>
      </c>
      <c r="AK20" s="70">
        <v>0.3</v>
      </c>
      <c r="AL20" s="76">
        <v>5</v>
      </c>
      <c r="AM20" s="82">
        <v>4</v>
      </c>
      <c r="AN20" s="80">
        <v>5</v>
      </c>
      <c r="AO20" s="80">
        <v>3</v>
      </c>
      <c r="AP20" s="80">
        <v>5</v>
      </c>
      <c r="AQ20" s="80">
        <v>4</v>
      </c>
      <c r="AR20" s="80">
        <v>4</v>
      </c>
      <c r="AS20" s="80">
        <v>3</v>
      </c>
      <c r="AT20" s="80">
        <v>3</v>
      </c>
      <c r="AU20" s="85">
        <f t="shared" si="3"/>
        <v>31</v>
      </c>
      <c r="AV20" s="88">
        <v>0</v>
      </c>
      <c r="AW20" s="86">
        <v>0</v>
      </c>
      <c r="AX20" s="86">
        <v>0</v>
      </c>
      <c r="AY20" s="86">
        <v>0</v>
      </c>
      <c r="AZ20" s="86">
        <v>0</v>
      </c>
      <c r="BA20" s="86">
        <v>0</v>
      </c>
      <c r="BB20" s="86">
        <v>0</v>
      </c>
      <c r="BC20" s="90">
        <v>0</v>
      </c>
      <c r="BD20" s="88">
        <v>0</v>
      </c>
      <c r="BE20" s="86">
        <v>0</v>
      </c>
      <c r="BF20" s="86">
        <v>0</v>
      </c>
      <c r="BG20" s="86">
        <v>0</v>
      </c>
      <c r="BH20" s="86">
        <v>0</v>
      </c>
      <c r="BI20" s="86">
        <v>0</v>
      </c>
      <c r="BJ20" s="86">
        <v>0</v>
      </c>
      <c r="BK20" s="90">
        <v>0</v>
      </c>
      <c r="BL20" s="95">
        <v>1</v>
      </c>
      <c r="BM20" s="93">
        <v>1</v>
      </c>
      <c r="BN20" s="93">
        <v>1</v>
      </c>
      <c r="BO20" s="93">
        <v>1</v>
      </c>
      <c r="BP20" s="93">
        <v>1</v>
      </c>
      <c r="BQ20" s="93">
        <v>1</v>
      </c>
      <c r="BR20" s="93">
        <v>1</v>
      </c>
      <c r="BS20" s="97">
        <v>1</v>
      </c>
      <c r="BT20" s="95">
        <v>1</v>
      </c>
      <c r="BU20" s="93">
        <v>1</v>
      </c>
      <c r="BV20" s="93">
        <v>1</v>
      </c>
      <c r="BW20" s="93">
        <v>1</v>
      </c>
      <c r="BX20" s="93">
        <v>1</v>
      </c>
      <c r="BY20" s="93">
        <v>1</v>
      </c>
      <c r="BZ20" s="93">
        <v>1</v>
      </c>
      <c r="CA20" s="97">
        <v>1</v>
      </c>
      <c r="CB20" s="102">
        <v>4</v>
      </c>
      <c r="CC20" s="100">
        <v>5</v>
      </c>
      <c r="CD20" s="100">
        <v>3</v>
      </c>
      <c r="CE20" s="100">
        <v>5</v>
      </c>
      <c r="CF20" s="100">
        <v>4</v>
      </c>
      <c r="CG20" s="100">
        <v>4</v>
      </c>
      <c r="CH20" s="100">
        <v>3</v>
      </c>
      <c r="CI20" s="100">
        <v>3</v>
      </c>
      <c r="CJ20" s="102">
        <v>4</v>
      </c>
      <c r="CK20" s="100">
        <v>5</v>
      </c>
      <c r="CL20" s="100">
        <v>3</v>
      </c>
      <c r="CM20" s="100">
        <v>5</v>
      </c>
      <c r="CN20" s="100">
        <v>4</v>
      </c>
      <c r="CO20" s="100">
        <v>4</v>
      </c>
      <c r="CP20" s="100">
        <v>3</v>
      </c>
      <c r="CQ20" s="100">
        <v>3</v>
      </c>
      <c r="CR20" s="106">
        <f t="shared" si="4"/>
        <v>31</v>
      </c>
      <c r="CS20" s="111">
        <f t="shared" si="5"/>
        <v>31</v>
      </c>
      <c r="CT20" s="177">
        <f t="shared" si="6"/>
        <v>0.12903225806451613</v>
      </c>
      <c r="CU20" s="178">
        <f t="shared" si="7"/>
        <v>0.16129032258064516</v>
      </c>
      <c r="CV20" s="178">
        <f t="shared" si="8"/>
        <v>9.6774193548387094E-2</v>
      </c>
      <c r="CW20" s="178">
        <f t="shared" si="9"/>
        <v>0.16129032258064516</v>
      </c>
      <c r="CX20" s="178">
        <f t="shared" si="10"/>
        <v>0.12903225806451613</v>
      </c>
      <c r="CY20" s="178">
        <f t="shared" si="11"/>
        <v>0.12903225806451613</v>
      </c>
      <c r="CZ20" s="178">
        <f t="shared" si="12"/>
        <v>9.6774193548387094E-2</v>
      </c>
      <c r="DA20" s="179">
        <f t="shared" si="13"/>
        <v>9.6774193548387094E-2</v>
      </c>
      <c r="DB20" s="177">
        <f t="shared" si="14"/>
        <v>0.12903225806451613</v>
      </c>
      <c r="DC20" s="178">
        <f t="shared" si="15"/>
        <v>0.16129032258064516</v>
      </c>
      <c r="DD20" s="178">
        <f t="shared" si="16"/>
        <v>9.6774193548387094E-2</v>
      </c>
      <c r="DE20" s="178">
        <f t="shared" si="17"/>
        <v>0.16129032258064516</v>
      </c>
      <c r="DF20" s="178">
        <f t="shared" si="18"/>
        <v>0.12903225806451613</v>
      </c>
      <c r="DG20" s="178">
        <f t="shared" si="19"/>
        <v>0.12903225806451613</v>
      </c>
      <c r="DH20" s="178">
        <f t="shared" si="20"/>
        <v>9.6774193548387094E-2</v>
      </c>
      <c r="DI20" s="179">
        <f t="shared" si="21"/>
        <v>9.6774193548387094E-2</v>
      </c>
      <c r="DJ20" s="121">
        <f t="shared" si="22"/>
        <v>77.333333333333329</v>
      </c>
      <c r="DK20" s="122">
        <f t="shared" si="23"/>
        <v>85.428571428571431</v>
      </c>
      <c r="DL20" s="122">
        <f t="shared" si="24"/>
        <v>7.85</v>
      </c>
      <c r="DM20" s="122">
        <f t="shared" si="25"/>
        <v>97</v>
      </c>
      <c r="DN20" s="122">
        <f t="shared" si="26"/>
        <v>200</v>
      </c>
      <c r="DO20" s="122">
        <f t="shared" si="27"/>
        <v>0</v>
      </c>
      <c r="DP20" s="122">
        <f t="shared" si="28"/>
        <v>0</v>
      </c>
      <c r="DQ20" s="123">
        <f t="shared" si="29"/>
        <v>24.4</v>
      </c>
      <c r="DR20" s="121">
        <f t="shared" si="30"/>
        <v>70.666666666666671</v>
      </c>
      <c r="DS20" s="122">
        <f t="shared" si="31"/>
        <v>92.857142857142861</v>
      </c>
      <c r="DT20" s="122">
        <f t="shared" si="32"/>
        <v>3.5000000000000004</v>
      </c>
      <c r="DU20" s="122">
        <f t="shared" si="33"/>
        <v>45</v>
      </c>
      <c r="DV20" s="122">
        <f t="shared" si="34"/>
        <v>0</v>
      </c>
      <c r="DW20" s="122">
        <f t="shared" si="35"/>
        <v>0</v>
      </c>
      <c r="DX20" s="122">
        <f t="shared" si="36"/>
        <v>0</v>
      </c>
      <c r="DY20" s="123">
        <f t="shared" si="37"/>
        <v>25.6</v>
      </c>
      <c r="DZ20" s="128">
        <f t="shared" si="38"/>
        <v>9.9784946236559122</v>
      </c>
      <c r="EA20" s="126">
        <f t="shared" si="39"/>
        <v>13.778801843317972</v>
      </c>
      <c r="EB20" s="126">
        <f t="shared" si="40"/>
        <v>0.75967741935483868</v>
      </c>
      <c r="EC20" s="126">
        <f t="shared" si="41"/>
        <v>15.64516129032258</v>
      </c>
      <c r="ED20" s="126">
        <f t="shared" si="42"/>
        <v>25.806451612903224</v>
      </c>
      <c r="EE20" s="126">
        <f t="shared" si="43"/>
        <v>0</v>
      </c>
      <c r="EF20" s="126">
        <f t="shared" si="44"/>
        <v>0</v>
      </c>
      <c r="EG20" s="130">
        <f t="shared" si="45"/>
        <v>2.3612903225806448</v>
      </c>
      <c r="EH20" s="128">
        <f t="shared" si="46"/>
        <v>9.1182795698924739</v>
      </c>
      <c r="EI20" s="126">
        <f t="shared" si="47"/>
        <v>14.976958525345623</v>
      </c>
      <c r="EJ20" s="126">
        <f t="shared" si="48"/>
        <v>0.33870967741935487</v>
      </c>
      <c r="EK20" s="126">
        <f t="shared" si="49"/>
        <v>7.258064516129032</v>
      </c>
      <c r="EL20" s="126">
        <f t="shared" si="50"/>
        <v>0</v>
      </c>
      <c r="EM20" s="126">
        <f t="shared" si="51"/>
        <v>0</v>
      </c>
      <c r="EN20" s="126">
        <f t="shared" si="52"/>
        <v>0</v>
      </c>
      <c r="EO20" s="130">
        <f t="shared" si="53"/>
        <v>2.4774193548387098</v>
      </c>
      <c r="EP20" s="106">
        <f t="shared" si="54"/>
        <v>68.329877112135179</v>
      </c>
      <c r="EQ20" s="107">
        <f t="shared" si="55"/>
        <v>34.169431643625195</v>
      </c>
      <c r="ER20" s="186" t="s">
        <v>86</v>
      </c>
      <c r="ES20" s="186" t="s">
        <v>86</v>
      </c>
      <c r="ET20" t="str">
        <f t="shared" si="56"/>
        <v>good</v>
      </c>
      <c r="EU20" t="str">
        <f t="shared" si="57"/>
        <v>good</v>
      </c>
    </row>
    <row r="21" spans="1:151">
      <c r="A21" s="54" t="s">
        <v>198</v>
      </c>
      <c r="B21" s="55" t="s">
        <v>201</v>
      </c>
      <c r="C21" s="55" t="s">
        <v>220</v>
      </c>
      <c r="D21" s="163" t="s">
        <v>361</v>
      </c>
      <c r="E21" s="163" t="s">
        <v>362</v>
      </c>
      <c r="F21" s="54">
        <v>1400</v>
      </c>
      <c r="G21" s="57">
        <v>6</v>
      </c>
      <c r="H21" s="57">
        <v>6</v>
      </c>
      <c r="I21" s="57">
        <v>118</v>
      </c>
      <c r="J21" s="57">
        <v>9.1</v>
      </c>
      <c r="K21" s="57">
        <v>2</v>
      </c>
      <c r="L21" s="57">
        <v>0</v>
      </c>
      <c r="M21" s="57">
        <v>0</v>
      </c>
      <c r="N21" s="212">
        <v>26.4</v>
      </c>
      <c r="O21" s="57">
        <v>5.8</v>
      </c>
      <c r="P21" s="59">
        <v>8.7899999999999991</v>
      </c>
      <c r="Q21" s="59">
        <v>213</v>
      </c>
      <c r="R21" s="59">
        <v>1.2</v>
      </c>
      <c r="S21" s="59">
        <v>0</v>
      </c>
      <c r="T21" s="59">
        <v>0</v>
      </c>
      <c r="U21" s="59">
        <v>0</v>
      </c>
      <c r="V21" s="67">
        <v>1.89</v>
      </c>
      <c r="W21" s="74">
        <v>7.5</v>
      </c>
      <c r="X21" s="70">
        <v>7</v>
      </c>
      <c r="Y21" s="70">
        <v>1000</v>
      </c>
      <c r="Z21" s="70">
        <v>10</v>
      </c>
      <c r="AA21" s="70">
        <v>1.5</v>
      </c>
      <c r="AB21" s="70">
        <v>1</v>
      </c>
      <c r="AC21" s="70">
        <v>0.3</v>
      </c>
      <c r="AD21" s="144">
        <v>5</v>
      </c>
      <c r="AE21" s="72">
        <v>7.5</v>
      </c>
      <c r="AF21" s="70">
        <v>7</v>
      </c>
      <c r="AG21" s="70">
        <v>1000</v>
      </c>
      <c r="AH21" s="70">
        <v>10</v>
      </c>
      <c r="AI21" s="70">
        <v>1.5</v>
      </c>
      <c r="AJ21" s="70">
        <v>1</v>
      </c>
      <c r="AK21" s="70">
        <v>0.3</v>
      </c>
      <c r="AL21" s="76">
        <v>5</v>
      </c>
      <c r="AM21" s="82">
        <v>4</v>
      </c>
      <c r="AN21" s="80">
        <v>5</v>
      </c>
      <c r="AO21" s="80">
        <v>3</v>
      </c>
      <c r="AP21" s="80">
        <v>5</v>
      </c>
      <c r="AQ21" s="80">
        <v>4</v>
      </c>
      <c r="AR21" s="80">
        <v>4</v>
      </c>
      <c r="AS21" s="80">
        <v>3</v>
      </c>
      <c r="AT21" s="80">
        <v>3</v>
      </c>
      <c r="AU21" s="85">
        <f t="shared" si="3"/>
        <v>31</v>
      </c>
      <c r="AV21" s="88">
        <v>0</v>
      </c>
      <c r="AW21" s="86">
        <v>0</v>
      </c>
      <c r="AX21" s="86">
        <v>0</v>
      </c>
      <c r="AY21" s="86">
        <v>0</v>
      </c>
      <c r="AZ21" s="86">
        <v>0</v>
      </c>
      <c r="BA21" s="86">
        <v>0</v>
      </c>
      <c r="BB21" s="86">
        <v>0</v>
      </c>
      <c r="BC21" s="90">
        <v>0</v>
      </c>
      <c r="BD21" s="88">
        <v>0</v>
      </c>
      <c r="BE21" s="86">
        <v>0</v>
      </c>
      <c r="BF21" s="86">
        <v>0</v>
      </c>
      <c r="BG21" s="86">
        <v>0</v>
      </c>
      <c r="BH21" s="86">
        <v>0</v>
      </c>
      <c r="BI21" s="86">
        <v>0</v>
      </c>
      <c r="BJ21" s="86">
        <v>0</v>
      </c>
      <c r="BK21" s="90">
        <v>0</v>
      </c>
      <c r="BL21" s="95">
        <v>1</v>
      </c>
      <c r="BM21" s="93">
        <v>1</v>
      </c>
      <c r="BN21" s="93">
        <v>1</v>
      </c>
      <c r="BO21" s="93">
        <v>1</v>
      </c>
      <c r="BP21" s="93">
        <v>1</v>
      </c>
      <c r="BQ21" s="93">
        <v>1</v>
      </c>
      <c r="BR21" s="93">
        <v>1</v>
      </c>
      <c r="BS21" s="97">
        <v>1</v>
      </c>
      <c r="BT21" s="95">
        <v>1</v>
      </c>
      <c r="BU21" s="93">
        <v>1</v>
      </c>
      <c r="BV21" s="93">
        <v>1</v>
      </c>
      <c r="BW21" s="93">
        <v>1</v>
      </c>
      <c r="BX21" s="93">
        <v>1</v>
      </c>
      <c r="BY21" s="93">
        <v>1</v>
      </c>
      <c r="BZ21" s="93">
        <v>1</v>
      </c>
      <c r="CA21" s="97">
        <v>1</v>
      </c>
      <c r="CB21" s="102">
        <v>4</v>
      </c>
      <c r="CC21" s="100">
        <v>5</v>
      </c>
      <c r="CD21" s="100">
        <v>3</v>
      </c>
      <c r="CE21" s="100">
        <v>5</v>
      </c>
      <c r="CF21" s="100">
        <v>4</v>
      </c>
      <c r="CG21" s="100">
        <v>4</v>
      </c>
      <c r="CH21" s="100">
        <v>3</v>
      </c>
      <c r="CI21" s="100">
        <v>3</v>
      </c>
      <c r="CJ21" s="102">
        <v>4</v>
      </c>
      <c r="CK21" s="100">
        <v>5</v>
      </c>
      <c r="CL21" s="100">
        <v>3</v>
      </c>
      <c r="CM21" s="100">
        <v>5</v>
      </c>
      <c r="CN21" s="100">
        <v>4</v>
      </c>
      <c r="CO21" s="100">
        <v>4</v>
      </c>
      <c r="CP21" s="100">
        <v>3</v>
      </c>
      <c r="CQ21" s="100">
        <v>3</v>
      </c>
      <c r="CR21" s="106">
        <f t="shared" si="4"/>
        <v>31</v>
      </c>
      <c r="CS21" s="111">
        <f t="shared" si="5"/>
        <v>31</v>
      </c>
      <c r="CT21" s="177">
        <f t="shared" si="6"/>
        <v>0.12903225806451613</v>
      </c>
      <c r="CU21" s="178">
        <f t="shared" si="7"/>
        <v>0.16129032258064516</v>
      </c>
      <c r="CV21" s="178">
        <f t="shared" si="8"/>
        <v>9.6774193548387094E-2</v>
      </c>
      <c r="CW21" s="178">
        <f t="shared" si="9"/>
        <v>0.16129032258064516</v>
      </c>
      <c r="CX21" s="178">
        <f t="shared" si="10"/>
        <v>0.12903225806451613</v>
      </c>
      <c r="CY21" s="178">
        <f t="shared" si="11"/>
        <v>0.12903225806451613</v>
      </c>
      <c r="CZ21" s="178">
        <f t="shared" si="12"/>
        <v>9.6774193548387094E-2</v>
      </c>
      <c r="DA21" s="179">
        <f t="shared" si="13"/>
        <v>9.6774193548387094E-2</v>
      </c>
      <c r="DB21" s="177">
        <f t="shared" si="14"/>
        <v>0.12903225806451613</v>
      </c>
      <c r="DC21" s="178">
        <f t="shared" si="15"/>
        <v>0.16129032258064516</v>
      </c>
      <c r="DD21" s="178">
        <f t="shared" si="16"/>
        <v>9.6774193548387094E-2</v>
      </c>
      <c r="DE21" s="178">
        <f t="shared" si="17"/>
        <v>0.16129032258064516</v>
      </c>
      <c r="DF21" s="178">
        <f t="shared" si="18"/>
        <v>0.12903225806451613</v>
      </c>
      <c r="DG21" s="178">
        <f t="shared" si="19"/>
        <v>0.12903225806451613</v>
      </c>
      <c r="DH21" s="178">
        <f t="shared" si="20"/>
        <v>9.6774193548387094E-2</v>
      </c>
      <c r="DI21" s="179">
        <f t="shared" si="21"/>
        <v>9.6774193548387094E-2</v>
      </c>
      <c r="DJ21" s="121">
        <f t="shared" si="22"/>
        <v>80</v>
      </c>
      <c r="DK21" s="122">
        <f t="shared" si="23"/>
        <v>85.714285714285708</v>
      </c>
      <c r="DL21" s="122">
        <f t="shared" si="24"/>
        <v>11.799999999999999</v>
      </c>
      <c r="DM21" s="122">
        <f t="shared" si="25"/>
        <v>90.999999999999986</v>
      </c>
      <c r="DN21" s="122">
        <f t="shared" si="26"/>
        <v>133.33333333333331</v>
      </c>
      <c r="DO21" s="122">
        <f t="shared" si="27"/>
        <v>0</v>
      </c>
      <c r="DP21" s="122">
        <f t="shared" si="28"/>
        <v>0</v>
      </c>
      <c r="DQ21" s="123">
        <f t="shared" si="29"/>
        <v>527.99999999999989</v>
      </c>
      <c r="DR21" s="121">
        <f t="shared" si="30"/>
        <v>77.333333333333329</v>
      </c>
      <c r="DS21" s="122">
        <f t="shared" si="31"/>
        <v>125.57142857142856</v>
      </c>
      <c r="DT21" s="122">
        <f t="shared" si="32"/>
        <v>21.3</v>
      </c>
      <c r="DU21" s="122">
        <f t="shared" si="33"/>
        <v>12</v>
      </c>
      <c r="DV21" s="122">
        <f t="shared" si="34"/>
        <v>0</v>
      </c>
      <c r="DW21" s="122">
        <f t="shared" si="35"/>
        <v>0</v>
      </c>
      <c r="DX21" s="122">
        <f t="shared" si="36"/>
        <v>0</v>
      </c>
      <c r="DY21" s="123">
        <f t="shared" si="37"/>
        <v>37.799999999999997</v>
      </c>
      <c r="DZ21" s="128">
        <f t="shared" si="38"/>
        <v>10.32258064516129</v>
      </c>
      <c r="EA21" s="126">
        <f t="shared" si="39"/>
        <v>13.824884792626726</v>
      </c>
      <c r="EB21" s="126">
        <f t="shared" si="40"/>
        <v>1.1419354838709677</v>
      </c>
      <c r="EC21" s="126">
        <f t="shared" si="41"/>
        <v>14.677419354838706</v>
      </c>
      <c r="ED21" s="126">
        <f t="shared" si="42"/>
        <v>17.204301075268813</v>
      </c>
      <c r="EE21" s="126">
        <f t="shared" si="43"/>
        <v>0</v>
      </c>
      <c r="EF21" s="126">
        <f t="shared" si="44"/>
        <v>0</v>
      </c>
      <c r="EG21" s="130">
        <f t="shared" si="45"/>
        <v>51.096774193548377</v>
      </c>
      <c r="EH21" s="128">
        <f t="shared" si="46"/>
        <v>9.9784946236559122</v>
      </c>
      <c r="EI21" s="126">
        <f t="shared" si="47"/>
        <v>20.253456221198153</v>
      </c>
      <c r="EJ21" s="126">
        <f t="shared" si="48"/>
        <v>2.0612903225806454</v>
      </c>
      <c r="EK21" s="126">
        <f t="shared" si="49"/>
        <v>1.935483870967742</v>
      </c>
      <c r="EL21" s="126">
        <f t="shared" si="50"/>
        <v>0</v>
      </c>
      <c r="EM21" s="126">
        <f t="shared" si="51"/>
        <v>0</v>
      </c>
      <c r="EN21" s="126">
        <f t="shared" si="52"/>
        <v>0</v>
      </c>
      <c r="EO21" s="130">
        <f t="shared" si="53"/>
        <v>3.6580645161290319</v>
      </c>
      <c r="EP21" s="192">
        <f t="shared" si="54"/>
        <v>108.26789554531487</v>
      </c>
      <c r="EQ21" s="107">
        <f t="shared" si="55"/>
        <v>37.886789554531482</v>
      </c>
      <c r="ER21" s="191" t="s">
        <v>87</v>
      </c>
      <c r="ES21" s="186" t="s">
        <v>86</v>
      </c>
      <c r="ET21" t="str">
        <f t="shared" si="56"/>
        <v>poor</v>
      </c>
      <c r="EU21" t="str">
        <f t="shared" si="57"/>
        <v>good</v>
      </c>
    </row>
    <row r="22" spans="1:151">
      <c r="A22" s="54" t="s">
        <v>198</v>
      </c>
      <c r="B22" s="55" t="s">
        <v>201</v>
      </c>
      <c r="C22" s="55" t="s">
        <v>221</v>
      </c>
      <c r="D22" s="163" t="s">
        <v>363</v>
      </c>
      <c r="E22" s="163" t="s">
        <v>364</v>
      </c>
      <c r="F22" s="54">
        <v>1050</v>
      </c>
      <c r="G22" s="57">
        <v>6.58</v>
      </c>
      <c r="H22" s="57">
        <v>6.52</v>
      </c>
      <c r="I22" s="57">
        <v>52.5</v>
      </c>
      <c r="J22" s="57">
        <v>7.8</v>
      </c>
      <c r="K22" s="57">
        <v>1</v>
      </c>
      <c r="L22" s="57">
        <v>0</v>
      </c>
      <c r="M22" s="57">
        <v>0</v>
      </c>
      <c r="N22" s="212">
        <v>5.79</v>
      </c>
      <c r="O22" s="57">
        <v>5.5</v>
      </c>
      <c r="P22" s="59">
        <v>6.3</v>
      </c>
      <c r="Q22" s="59">
        <v>59</v>
      </c>
      <c r="R22" s="59">
        <v>2</v>
      </c>
      <c r="S22" s="59">
        <v>0</v>
      </c>
      <c r="T22" s="59">
        <v>0.35</v>
      </c>
      <c r="U22" s="59">
        <v>0</v>
      </c>
      <c r="V22" s="67">
        <v>2.39</v>
      </c>
      <c r="W22" s="74">
        <v>7.5</v>
      </c>
      <c r="X22" s="70">
        <v>7</v>
      </c>
      <c r="Y22" s="70">
        <v>1000</v>
      </c>
      <c r="Z22" s="70">
        <v>10</v>
      </c>
      <c r="AA22" s="70">
        <v>1.5</v>
      </c>
      <c r="AB22" s="70">
        <v>1</v>
      </c>
      <c r="AC22" s="70">
        <v>0.3</v>
      </c>
      <c r="AD22" s="144">
        <v>5</v>
      </c>
      <c r="AE22" s="72">
        <v>7.5</v>
      </c>
      <c r="AF22" s="70">
        <v>7</v>
      </c>
      <c r="AG22" s="70">
        <v>1000</v>
      </c>
      <c r="AH22" s="70">
        <v>10</v>
      </c>
      <c r="AI22" s="70">
        <v>1.5</v>
      </c>
      <c r="AJ22" s="70">
        <v>1</v>
      </c>
      <c r="AK22" s="70">
        <v>0.3</v>
      </c>
      <c r="AL22" s="76">
        <v>5</v>
      </c>
      <c r="AM22" s="82">
        <v>4</v>
      </c>
      <c r="AN22" s="80">
        <v>5</v>
      </c>
      <c r="AO22" s="80">
        <v>3</v>
      </c>
      <c r="AP22" s="80">
        <v>5</v>
      </c>
      <c r="AQ22" s="80">
        <v>4</v>
      </c>
      <c r="AR22" s="80">
        <v>4</v>
      </c>
      <c r="AS22" s="80">
        <v>3</v>
      </c>
      <c r="AT22" s="80">
        <v>3</v>
      </c>
      <c r="AU22" s="85">
        <f t="shared" si="3"/>
        <v>31</v>
      </c>
      <c r="AV22" s="88">
        <v>0</v>
      </c>
      <c r="AW22" s="86">
        <v>0</v>
      </c>
      <c r="AX22" s="86">
        <v>0</v>
      </c>
      <c r="AY22" s="86">
        <v>0</v>
      </c>
      <c r="AZ22" s="86">
        <v>0</v>
      </c>
      <c r="BA22" s="86">
        <v>0</v>
      </c>
      <c r="BB22" s="86">
        <v>0</v>
      </c>
      <c r="BC22" s="90">
        <v>0</v>
      </c>
      <c r="BD22" s="88">
        <v>0</v>
      </c>
      <c r="BE22" s="86">
        <v>0</v>
      </c>
      <c r="BF22" s="86">
        <v>0</v>
      </c>
      <c r="BG22" s="86">
        <v>0</v>
      </c>
      <c r="BH22" s="86">
        <v>0</v>
      </c>
      <c r="BI22" s="86">
        <v>0</v>
      </c>
      <c r="BJ22" s="86">
        <v>0</v>
      </c>
      <c r="BK22" s="90">
        <v>0</v>
      </c>
      <c r="BL22" s="95">
        <v>1</v>
      </c>
      <c r="BM22" s="93">
        <v>1</v>
      </c>
      <c r="BN22" s="93">
        <v>1</v>
      </c>
      <c r="BO22" s="93">
        <v>1</v>
      </c>
      <c r="BP22" s="93">
        <v>1</v>
      </c>
      <c r="BQ22" s="93">
        <v>1</v>
      </c>
      <c r="BR22" s="93">
        <v>1</v>
      </c>
      <c r="BS22" s="97">
        <v>1</v>
      </c>
      <c r="BT22" s="95">
        <v>1</v>
      </c>
      <c r="BU22" s="93">
        <v>1</v>
      </c>
      <c r="BV22" s="93">
        <v>1</v>
      </c>
      <c r="BW22" s="93">
        <v>1</v>
      </c>
      <c r="BX22" s="93">
        <v>1</v>
      </c>
      <c r="BY22" s="93">
        <v>1</v>
      </c>
      <c r="BZ22" s="93">
        <v>1</v>
      </c>
      <c r="CA22" s="97">
        <v>1</v>
      </c>
      <c r="CB22" s="102">
        <v>4</v>
      </c>
      <c r="CC22" s="100">
        <v>5</v>
      </c>
      <c r="CD22" s="100">
        <v>3</v>
      </c>
      <c r="CE22" s="100">
        <v>5</v>
      </c>
      <c r="CF22" s="100">
        <v>4</v>
      </c>
      <c r="CG22" s="100">
        <v>4</v>
      </c>
      <c r="CH22" s="100">
        <v>3</v>
      </c>
      <c r="CI22" s="100">
        <v>3</v>
      </c>
      <c r="CJ22" s="102">
        <v>4</v>
      </c>
      <c r="CK22" s="100">
        <v>5</v>
      </c>
      <c r="CL22" s="100">
        <v>3</v>
      </c>
      <c r="CM22" s="100">
        <v>5</v>
      </c>
      <c r="CN22" s="100">
        <v>4</v>
      </c>
      <c r="CO22" s="100">
        <v>4</v>
      </c>
      <c r="CP22" s="100">
        <v>3</v>
      </c>
      <c r="CQ22" s="100">
        <v>3</v>
      </c>
      <c r="CR22" s="106">
        <f t="shared" si="4"/>
        <v>31</v>
      </c>
      <c r="CS22" s="111">
        <f t="shared" si="5"/>
        <v>31</v>
      </c>
      <c r="CT22" s="177">
        <f t="shared" si="6"/>
        <v>0.12903225806451613</v>
      </c>
      <c r="CU22" s="178">
        <f t="shared" si="7"/>
        <v>0.16129032258064516</v>
      </c>
      <c r="CV22" s="178">
        <f t="shared" si="8"/>
        <v>9.6774193548387094E-2</v>
      </c>
      <c r="CW22" s="178">
        <f t="shared" si="9"/>
        <v>0.16129032258064516</v>
      </c>
      <c r="CX22" s="178">
        <f t="shared" si="10"/>
        <v>0.12903225806451613</v>
      </c>
      <c r="CY22" s="178">
        <f t="shared" si="11"/>
        <v>0.12903225806451613</v>
      </c>
      <c r="CZ22" s="178">
        <f t="shared" si="12"/>
        <v>9.6774193548387094E-2</v>
      </c>
      <c r="DA22" s="179">
        <f t="shared" si="13"/>
        <v>9.6774193548387094E-2</v>
      </c>
      <c r="DB22" s="177">
        <f t="shared" si="14"/>
        <v>0.12903225806451613</v>
      </c>
      <c r="DC22" s="178">
        <f t="shared" si="15"/>
        <v>0.16129032258064516</v>
      </c>
      <c r="DD22" s="178">
        <f t="shared" si="16"/>
        <v>9.6774193548387094E-2</v>
      </c>
      <c r="DE22" s="178">
        <f t="shared" si="17"/>
        <v>0.16129032258064516</v>
      </c>
      <c r="DF22" s="178">
        <f t="shared" si="18"/>
        <v>0.12903225806451613</v>
      </c>
      <c r="DG22" s="178">
        <f t="shared" si="19"/>
        <v>0.12903225806451613</v>
      </c>
      <c r="DH22" s="178">
        <f t="shared" si="20"/>
        <v>9.6774193548387094E-2</v>
      </c>
      <c r="DI22" s="179">
        <f t="shared" si="21"/>
        <v>9.6774193548387094E-2</v>
      </c>
      <c r="DJ22" s="121">
        <f t="shared" si="22"/>
        <v>87.733333333333334</v>
      </c>
      <c r="DK22" s="122">
        <f t="shared" si="23"/>
        <v>93.142857142857139</v>
      </c>
      <c r="DL22" s="122">
        <f t="shared" si="24"/>
        <v>5.25</v>
      </c>
      <c r="DM22" s="122">
        <f t="shared" si="25"/>
        <v>78</v>
      </c>
      <c r="DN22" s="122">
        <f t="shared" si="26"/>
        <v>66.666666666666657</v>
      </c>
      <c r="DO22" s="122">
        <f t="shared" si="27"/>
        <v>0</v>
      </c>
      <c r="DP22" s="122">
        <f t="shared" si="28"/>
        <v>0</v>
      </c>
      <c r="DQ22" s="123">
        <f t="shared" si="29"/>
        <v>115.8</v>
      </c>
      <c r="DR22" s="121">
        <f t="shared" si="30"/>
        <v>73.333333333333329</v>
      </c>
      <c r="DS22" s="122">
        <f t="shared" si="31"/>
        <v>90</v>
      </c>
      <c r="DT22" s="122">
        <f t="shared" si="32"/>
        <v>5.8999999999999995</v>
      </c>
      <c r="DU22" s="122">
        <f t="shared" si="33"/>
        <v>20</v>
      </c>
      <c r="DV22" s="122">
        <f t="shared" si="34"/>
        <v>0</v>
      </c>
      <c r="DW22" s="122">
        <f t="shared" si="35"/>
        <v>35</v>
      </c>
      <c r="DX22" s="122">
        <f t="shared" si="36"/>
        <v>0</v>
      </c>
      <c r="DY22" s="123">
        <f t="shared" si="37"/>
        <v>47.800000000000004</v>
      </c>
      <c r="DZ22" s="128">
        <f t="shared" si="38"/>
        <v>11.320430107526882</v>
      </c>
      <c r="EA22" s="126">
        <f t="shared" si="39"/>
        <v>15.023041474654377</v>
      </c>
      <c r="EB22" s="126">
        <f t="shared" si="40"/>
        <v>0.50806451612903225</v>
      </c>
      <c r="EC22" s="126">
        <f t="shared" si="41"/>
        <v>12.580645161290322</v>
      </c>
      <c r="ED22" s="126">
        <f t="shared" si="42"/>
        <v>8.6021505376344063</v>
      </c>
      <c r="EE22" s="126">
        <f t="shared" si="43"/>
        <v>0</v>
      </c>
      <c r="EF22" s="126">
        <f t="shared" si="44"/>
        <v>0</v>
      </c>
      <c r="EG22" s="130">
        <f t="shared" si="45"/>
        <v>11.206451612903225</v>
      </c>
      <c r="EH22" s="128">
        <f t="shared" si="46"/>
        <v>9.4623655913978482</v>
      </c>
      <c r="EI22" s="126">
        <f t="shared" si="47"/>
        <v>14.516129032258064</v>
      </c>
      <c r="EJ22" s="126">
        <f t="shared" si="48"/>
        <v>0.57096774193548383</v>
      </c>
      <c r="EK22" s="126">
        <f t="shared" si="49"/>
        <v>3.225806451612903</v>
      </c>
      <c r="EL22" s="126">
        <f t="shared" si="50"/>
        <v>0</v>
      </c>
      <c r="EM22" s="126">
        <f t="shared" si="51"/>
        <v>4.5161290322580641</v>
      </c>
      <c r="EN22" s="126">
        <f t="shared" si="52"/>
        <v>0</v>
      </c>
      <c r="EO22" s="130">
        <f t="shared" si="53"/>
        <v>4.6258064516129034</v>
      </c>
      <c r="EP22" s="106">
        <f t="shared" si="54"/>
        <v>59.240783410138242</v>
      </c>
      <c r="EQ22" s="107">
        <f t="shared" si="55"/>
        <v>36.917204301075266</v>
      </c>
      <c r="ER22" s="186" t="s">
        <v>86</v>
      </c>
      <c r="ES22" s="186" t="s">
        <v>86</v>
      </c>
      <c r="ET22" t="str">
        <f t="shared" si="56"/>
        <v>good</v>
      </c>
      <c r="EU22" t="str">
        <f t="shared" si="57"/>
        <v>good</v>
      </c>
    </row>
    <row r="23" spans="1:151">
      <c r="A23" s="54" t="s">
        <v>198</v>
      </c>
      <c r="B23" s="55" t="s">
        <v>202</v>
      </c>
      <c r="C23" s="55" t="s">
        <v>222</v>
      </c>
      <c r="D23" s="163" t="s">
        <v>365</v>
      </c>
      <c r="E23" s="163" t="s">
        <v>366</v>
      </c>
      <c r="F23" s="54">
        <v>2066</v>
      </c>
      <c r="G23" s="57">
        <v>5.3</v>
      </c>
      <c r="H23" s="57">
        <v>6.78</v>
      </c>
      <c r="I23" s="57">
        <v>46.5</v>
      </c>
      <c r="J23" s="57">
        <v>1</v>
      </c>
      <c r="K23" s="57">
        <v>1</v>
      </c>
      <c r="L23" s="57">
        <v>0</v>
      </c>
      <c r="M23" s="57">
        <v>0</v>
      </c>
      <c r="N23" s="212">
        <v>1.78</v>
      </c>
      <c r="O23" s="57">
        <v>5.2</v>
      </c>
      <c r="P23" s="59">
        <v>7.5</v>
      </c>
      <c r="Q23" s="59">
        <v>17.5</v>
      </c>
      <c r="R23" s="59">
        <v>2</v>
      </c>
      <c r="S23" s="59">
        <v>0</v>
      </c>
      <c r="T23" s="59">
        <v>0.45</v>
      </c>
      <c r="U23" s="59">
        <v>0</v>
      </c>
      <c r="V23" s="67">
        <v>8.0299999999999994</v>
      </c>
      <c r="W23" s="74">
        <v>7.5</v>
      </c>
      <c r="X23" s="70">
        <v>7</v>
      </c>
      <c r="Y23" s="70">
        <v>1000</v>
      </c>
      <c r="Z23" s="70">
        <v>10</v>
      </c>
      <c r="AA23" s="70">
        <v>1.5</v>
      </c>
      <c r="AB23" s="70">
        <v>1</v>
      </c>
      <c r="AC23" s="70">
        <v>0.3</v>
      </c>
      <c r="AD23" s="144">
        <v>5</v>
      </c>
      <c r="AE23" s="72">
        <v>7.5</v>
      </c>
      <c r="AF23" s="70">
        <v>7</v>
      </c>
      <c r="AG23" s="70">
        <v>1000</v>
      </c>
      <c r="AH23" s="70">
        <v>10</v>
      </c>
      <c r="AI23" s="70">
        <v>1.5</v>
      </c>
      <c r="AJ23" s="70">
        <v>1</v>
      </c>
      <c r="AK23" s="70">
        <v>0.3</v>
      </c>
      <c r="AL23" s="76">
        <v>5</v>
      </c>
      <c r="AM23" s="82">
        <v>4</v>
      </c>
      <c r="AN23" s="80">
        <v>5</v>
      </c>
      <c r="AO23" s="80">
        <v>3</v>
      </c>
      <c r="AP23" s="80">
        <v>5</v>
      </c>
      <c r="AQ23" s="80">
        <v>4</v>
      </c>
      <c r="AR23" s="80">
        <v>4</v>
      </c>
      <c r="AS23" s="80">
        <v>3</v>
      </c>
      <c r="AT23" s="80">
        <v>3</v>
      </c>
      <c r="AU23" s="85">
        <f t="shared" si="3"/>
        <v>31</v>
      </c>
      <c r="AV23" s="88">
        <v>0</v>
      </c>
      <c r="AW23" s="86">
        <v>0</v>
      </c>
      <c r="AX23" s="86">
        <v>0</v>
      </c>
      <c r="AY23" s="86">
        <v>0</v>
      </c>
      <c r="AZ23" s="86">
        <v>0</v>
      </c>
      <c r="BA23" s="86">
        <v>0</v>
      </c>
      <c r="BB23" s="86">
        <v>0</v>
      </c>
      <c r="BC23" s="90">
        <v>0</v>
      </c>
      <c r="BD23" s="88">
        <v>0</v>
      </c>
      <c r="BE23" s="86">
        <v>0</v>
      </c>
      <c r="BF23" s="86">
        <v>0</v>
      </c>
      <c r="BG23" s="86">
        <v>0</v>
      </c>
      <c r="BH23" s="86">
        <v>0</v>
      </c>
      <c r="BI23" s="86">
        <v>0</v>
      </c>
      <c r="BJ23" s="86">
        <v>0</v>
      </c>
      <c r="BK23" s="90">
        <v>0</v>
      </c>
      <c r="BL23" s="95">
        <v>1</v>
      </c>
      <c r="BM23" s="93">
        <v>1</v>
      </c>
      <c r="BN23" s="93">
        <v>1</v>
      </c>
      <c r="BO23" s="93">
        <v>1</v>
      </c>
      <c r="BP23" s="93">
        <v>1</v>
      </c>
      <c r="BQ23" s="93">
        <v>1</v>
      </c>
      <c r="BR23" s="93">
        <v>1</v>
      </c>
      <c r="BS23" s="97">
        <v>1</v>
      </c>
      <c r="BT23" s="95">
        <v>1</v>
      </c>
      <c r="BU23" s="93">
        <v>1</v>
      </c>
      <c r="BV23" s="93">
        <v>1</v>
      </c>
      <c r="BW23" s="93">
        <v>1</v>
      </c>
      <c r="BX23" s="93">
        <v>1</v>
      </c>
      <c r="BY23" s="93">
        <v>1</v>
      </c>
      <c r="BZ23" s="93">
        <v>1</v>
      </c>
      <c r="CA23" s="97">
        <v>1</v>
      </c>
      <c r="CB23" s="102">
        <v>4</v>
      </c>
      <c r="CC23" s="100">
        <v>5</v>
      </c>
      <c r="CD23" s="100">
        <v>3</v>
      </c>
      <c r="CE23" s="100">
        <v>5</v>
      </c>
      <c r="CF23" s="100">
        <v>4</v>
      </c>
      <c r="CG23" s="100">
        <v>4</v>
      </c>
      <c r="CH23" s="100">
        <v>3</v>
      </c>
      <c r="CI23" s="100">
        <v>3</v>
      </c>
      <c r="CJ23" s="102">
        <v>4</v>
      </c>
      <c r="CK23" s="100">
        <v>5</v>
      </c>
      <c r="CL23" s="100">
        <v>3</v>
      </c>
      <c r="CM23" s="100">
        <v>5</v>
      </c>
      <c r="CN23" s="100">
        <v>4</v>
      </c>
      <c r="CO23" s="100">
        <v>4</v>
      </c>
      <c r="CP23" s="100">
        <v>3</v>
      </c>
      <c r="CQ23" s="100">
        <v>3</v>
      </c>
      <c r="CR23" s="106">
        <f t="shared" si="4"/>
        <v>31</v>
      </c>
      <c r="CS23" s="111">
        <f t="shared" si="5"/>
        <v>31</v>
      </c>
      <c r="CT23" s="177">
        <f t="shared" si="6"/>
        <v>0.12903225806451613</v>
      </c>
      <c r="CU23" s="178">
        <f t="shared" si="7"/>
        <v>0.16129032258064516</v>
      </c>
      <c r="CV23" s="178">
        <f t="shared" si="8"/>
        <v>9.6774193548387094E-2</v>
      </c>
      <c r="CW23" s="178">
        <f t="shared" si="9"/>
        <v>0.16129032258064516</v>
      </c>
      <c r="CX23" s="178">
        <f t="shared" si="10"/>
        <v>0.12903225806451613</v>
      </c>
      <c r="CY23" s="178">
        <f t="shared" si="11"/>
        <v>0.12903225806451613</v>
      </c>
      <c r="CZ23" s="178">
        <f t="shared" si="12"/>
        <v>9.6774193548387094E-2</v>
      </c>
      <c r="DA23" s="179">
        <f t="shared" si="13"/>
        <v>9.6774193548387094E-2</v>
      </c>
      <c r="DB23" s="177">
        <f t="shared" si="14"/>
        <v>0.12903225806451613</v>
      </c>
      <c r="DC23" s="178">
        <f t="shared" si="15"/>
        <v>0.16129032258064516</v>
      </c>
      <c r="DD23" s="178">
        <f t="shared" si="16"/>
        <v>9.6774193548387094E-2</v>
      </c>
      <c r="DE23" s="178">
        <f t="shared" si="17"/>
        <v>0.16129032258064516</v>
      </c>
      <c r="DF23" s="178">
        <f t="shared" si="18"/>
        <v>0.12903225806451613</v>
      </c>
      <c r="DG23" s="178">
        <f t="shared" si="19"/>
        <v>0.12903225806451613</v>
      </c>
      <c r="DH23" s="178">
        <f t="shared" si="20"/>
        <v>9.6774193548387094E-2</v>
      </c>
      <c r="DI23" s="179">
        <f t="shared" si="21"/>
        <v>9.6774193548387094E-2</v>
      </c>
      <c r="DJ23" s="121">
        <f t="shared" si="22"/>
        <v>70.666666666666671</v>
      </c>
      <c r="DK23" s="122">
        <f t="shared" si="23"/>
        <v>96.857142857142861</v>
      </c>
      <c r="DL23" s="122">
        <f t="shared" si="24"/>
        <v>4.6500000000000004</v>
      </c>
      <c r="DM23" s="122">
        <f t="shared" si="25"/>
        <v>10</v>
      </c>
      <c r="DN23" s="122">
        <f t="shared" si="26"/>
        <v>66.666666666666657</v>
      </c>
      <c r="DO23" s="122">
        <f t="shared" si="27"/>
        <v>0</v>
      </c>
      <c r="DP23" s="122">
        <f t="shared" si="28"/>
        <v>0</v>
      </c>
      <c r="DQ23" s="123">
        <f t="shared" si="29"/>
        <v>35.6</v>
      </c>
      <c r="DR23" s="121">
        <f t="shared" si="30"/>
        <v>69.333333333333343</v>
      </c>
      <c r="DS23" s="122">
        <f t="shared" si="31"/>
        <v>107.14285714285714</v>
      </c>
      <c r="DT23" s="122">
        <f t="shared" si="32"/>
        <v>1.7500000000000002</v>
      </c>
      <c r="DU23" s="122">
        <f t="shared" si="33"/>
        <v>20</v>
      </c>
      <c r="DV23" s="122">
        <f t="shared" si="34"/>
        <v>0</v>
      </c>
      <c r="DW23" s="122">
        <f t="shared" si="35"/>
        <v>45</v>
      </c>
      <c r="DX23" s="122">
        <f t="shared" si="36"/>
        <v>0</v>
      </c>
      <c r="DY23" s="123">
        <f t="shared" si="37"/>
        <v>160.6</v>
      </c>
      <c r="DZ23" s="128">
        <f t="shared" si="38"/>
        <v>9.1182795698924739</v>
      </c>
      <c r="EA23" s="126">
        <f t="shared" si="39"/>
        <v>15.622119815668203</v>
      </c>
      <c r="EB23" s="126">
        <f t="shared" si="40"/>
        <v>0.45</v>
      </c>
      <c r="EC23" s="126">
        <f t="shared" si="41"/>
        <v>1.6129032258064515</v>
      </c>
      <c r="ED23" s="126">
        <f t="shared" si="42"/>
        <v>8.6021505376344063</v>
      </c>
      <c r="EE23" s="126">
        <f t="shared" si="43"/>
        <v>0</v>
      </c>
      <c r="EF23" s="126">
        <f t="shared" si="44"/>
        <v>0</v>
      </c>
      <c r="EG23" s="130">
        <f t="shared" si="45"/>
        <v>3.4451612903225808</v>
      </c>
      <c r="EH23" s="128">
        <f t="shared" si="46"/>
        <v>8.9462365591397859</v>
      </c>
      <c r="EI23" s="126">
        <f t="shared" si="47"/>
        <v>17.281105990783409</v>
      </c>
      <c r="EJ23" s="126">
        <f t="shared" si="48"/>
        <v>0.16935483870967744</v>
      </c>
      <c r="EK23" s="126">
        <f t="shared" si="49"/>
        <v>3.225806451612903</v>
      </c>
      <c r="EL23" s="126">
        <f t="shared" si="50"/>
        <v>0</v>
      </c>
      <c r="EM23" s="126">
        <f t="shared" si="51"/>
        <v>5.806451612903226</v>
      </c>
      <c r="EN23" s="126">
        <f t="shared" si="52"/>
        <v>0</v>
      </c>
      <c r="EO23" s="130">
        <f t="shared" si="53"/>
        <v>15.541935483870967</v>
      </c>
      <c r="EP23" s="106">
        <f t="shared" si="54"/>
        <v>38.850614439324119</v>
      </c>
      <c r="EQ23" s="107">
        <f t="shared" si="55"/>
        <v>50.970890937019966</v>
      </c>
      <c r="ER23" s="186" t="s">
        <v>86</v>
      </c>
      <c r="ES23" s="186" t="s">
        <v>86</v>
      </c>
      <c r="ET23" t="str">
        <f t="shared" si="56"/>
        <v>good</v>
      </c>
      <c r="EU23" t="str">
        <f t="shared" si="57"/>
        <v>good</v>
      </c>
    </row>
    <row r="24" spans="1:151">
      <c r="A24" s="54" t="s">
        <v>198</v>
      </c>
      <c r="B24" s="55" t="s">
        <v>202</v>
      </c>
      <c r="C24" s="55" t="s">
        <v>223</v>
      </c>
      <c r="D24" s="163" t="s">
        <v>367</v>
      </c>
      <c r="E24" s="163" t="s">
        <v>368</v>
      </c>
      <c r="F24" s="54">
        <v>1335</v>
      </c>
      <c r="G24" s="57">
        <v>5.7</v>
      </c>
      <c r="H24" s="57">
        <v>6.01</v>
      </c>
      <c r="I24" s="57">
        <v>78.5</v>
      </c>
      <c r="J24" s="57">
        <v>5.32</v>
      </c>
      <c r="K24" s="57">
        <v>2</v>
      </c>
      <c r="L24" s="57">
        <v>0</v>
      </c>
      <c r="M24" s="57">
        <v>0</v>
      </c>
      <c r="N24" s="212">
        <v>2.33</v>
      </c>
      <c r="O24" s="57">
        <v>5.2</v>
      </c>
      <c r="P24" s="59">
        <v>8.7799999999999994</v>
      </c>
      <c r="Q24" s="59">
        <v>128</v>
      </c>
      <c r="R24" s="59">
        <v>2.14</v>
      </c>
      <c r="S24" s="59">
        <v>1</v>
      </c>
      <c r="T24" s="59">
        <v>0.05</v>
      </c>
      <c r="U24" s="59">
        <v>0</v>
      </c>
      <c r="V24" s="67">
        <v>1.25</v>
      </c>
      <c r="W24" s="74">
        <v>7.5</v>
      </c>
      <c r="X24" s="70">
        <v>7</v>
      </c>
      <c r="Y24" s="70">
        <v>1000</v>
      </c>
      <c r="Z24" s="70">
        <v>10</v>
      </c>
      <c r="AA24" s="70">
        <v>1.5</v>
      </c>
      <c r="AB24" s="70">
        <v>1</v>
      </c>
      <c r="AC24" s="70">
        <v>0.3</v>
      </c>
      <c r="AD24" s="144">
        <v>5</v>
      </c>
      <c r="AE24" s="72">
        <v>7.5</v>
      </c>
      <c r="AF24" s="70">
        <v>7</v>
      </c>
      <c r="AG24" s="70">
        <v>1000</v>
      </c>
      <c r="AH24" s="70">
        <v>10</v>
      </c>
      <c r="AI24" s="70">
        <v>1.5</v>
      </c>
      <c r="AJ24" s="70">
        <v>1</v>
      </c>
      <c r="AK24" s="70">
        <v>0.3</v>
      </c>
      <c r="AL24" s="76">
        <v>5</v>
      </c>
      <c r="AM24" s="82">
        <v>4</v>
      </c>
      <c r="AN24" s="80">
        <v>5</v>
      </c>
      <c r="AO24" s="80">
        <v>3</v>
      </c>
      <c r="AP24" s="80">
        <v>5</v>
      </c>
      <c r="AQ24" s="80">
        <v>4</v>
      </c>
      <c r="AR24" s="80">
        <v>4</v>
      </c>
      <c r="AS24" s="80">
        <v>3</v>
      </c>
      <c r="AT24" s="80">
        <v>3</v>
      </c>
      <c r="AU24" s="85">
        <f t="shared" si="3"/>
        <v>31</v>
      </c>
      <c r="AV24" s="88">
        <v>0</v>
      </c>
      <c r="AW24" s="86">
        <v>0</v>
      </c>
      <c r="AX24" s="86">
        <v>0</v>
      </c>
      <c r="AY24" s="86">
        <v>0</v>
      </c>
      <c r="AZ24" s="86">
        <v>0</v>
      </c>
      <c r="BA24" s="86">
        <v>0</v>
      </c>
      <c r="BB24" s="86">
        <v>0</v>
      </c>
      <c r="BC24" s="90">
        <v>0</v>
      </c>
      <c r="BD24" s="88">
        <v>0</v>
      </c>
      <c r="BE24" s="86">
        <v>0</v>
      </c>
      <c r="BF24" s="86">
        <v>0</v>
      </c>
      <c r="BG24" s="86">
        <v>0</v>
      </c>
      <c r="BH24" s="86">
        <v>0</v>
      </c>
      <c r="BI24" s="86">
        <v>0</v>
      </c>
      <c r="BJ24" s="86">
        <v>0</v>
      </c>
      <c r="BK24" s="90">
        <v>0</v>
      </c>
      <c r="BL24" s="95">
        <v>1</v>
      </c>
      <c r="BM24" s="93">
        <v>1</v>
      </c>
      <c r="BN24" s="93">
        <v>1</v>
      </c>
      <c r="BO24" s="93">
        <v>1</v>
      </c>
      <c r="BP24" s="93">
        <v>1</v>
      </c>
      <c r="BQ24" s="93">
        <v>1</v>
      </c>
      <c r="BR24" s="93">
        <v>1</v>
      </c>
      <c r="BS24" s="97">
        <v>1</v>
      </c>
      <c r="BT24" s="95">
        <v>1</v>
      </c>
      <c r="BU24" s="93">
        <v>1</v>
      </c>
      <c r="BV24" s="93">
        <v>1</v>
      </c>
      <c r="BW24" s="93">
        <v>1</v>
      </c>
      <c r="BX24" s="93">
        <v>1</v>
      </c>
      <c r="BY24" s="93">
        <v>1</v>
      </c>
      <c r="BZ24" s="93">
        <v>1</v>
      </c>
      <c r="CA24" s="97">
        <v>1</v>
      </c>
      <c r="CB24" s="102">
        <v>4</v>
      </c>
      <c r="CC24" s="100">
        <v>5</v>
      </c>
      <c r="CD24" s="100">
        <v>3</v>
      </c>
      <c r="CE24" s="100">
        <v>5</v>
      </c>
      <c r="CF24" s="100">
        <v>4</v>
      </c>
      <c r="CG24" s="100">
        <v>4</v>
      </c>
      <c r="CH24" s="100">
        <v>3</v>
      </c>
      <c r="CI24" s="100">
        <v>3</v>
      </c>
      <c r="CJ24" s="102">
        <v>4</v>
      </c>
      <c r="CK24" s="100">
        <v>5</v>
      </c>
      <c r="CL24" s="100">
        <v>3</v>
      </c>
      <c r="CM24" s="100">
        <v>5</v>
      </c>
      <c r="CN24" s="100">
        <v>4</v>
      </c>
      <c r="CO24" s="100">
        <v>4</v>
      </c>
      <c r="CP24" s="100">
        <v>3</v>
      </c>
      <c r="CQ24" s="100">
        <v>3</v>
      </c>
      <c r="CR24" s="106">
        <f t="shared" si="4"/>
        <v>31</v>
      </c>
      <c r="CS24" s="111">
        <f t="shared" si="5"/>
        <v>31</v>
      </c>
      <c r="CT24" s="177">
        <f t="shared" si="6"/>
        <v>0.12903225806451613</v>
      </c>
      <c r="CU24" s="178">
        <f t="shared" si="7"/>
        <v>0.16129032258064516</v>
      </c>
      <c r="CV24" s="178">
        <f t="shared" si="8"/>
        <v>9.6774193548387094E-2</v>
      </c>
      <c r="CW24" s="178">
        <f t="shared" si="9"/>
        <v>0.16129032258064516</v>
      </c>
      <c r="CX24" s="178">
        <f t="shared" si="10"/>
        <v>0.12903225806451613</v>
      </c>
      <c r="CY24" s="178">
        <f t="shared" si="11"/>
        <v>0.12903225806451613</v>
      </c>
      <c r="CZ24" s="178">
        <f t="shared" si="12"/>
        <v>9.6774193548387094E-2</v>
      </c>
      <c r="DA24" s="179">
        <f t="shared" si="13"/>
        <v>9.6774193548387094E-2</v>
      </c>
      <c r="DB24" s="177">
        <f t="shared" si="14"/>
        <v>0.12903225806451613</v>
      </c>
      <c r="DC24" s="178">
        <f t="shared" si="15"/>
        <v>0.16129032258064516</v>
      </c>
      <c r="DD24" s="178">
        <f t="shared" si="16"/>
        <v>9.6774193548387094E-2</v>
      </c>
      <c r="DE24" s="178">
        <f t="shared" si="17"/>
        <v>0.16129032258064516</v>
      </c>
      <c r="DF24" s="178">
        <f t="shared" si="18"/>
        <v>0.12903225806451613</v>
      </c>
      <c r="DG24" s="178">
        <f t="shared" si="19"/>
        <v>0.12903225806451613</v>
      </c>
      <c r="DH24" s="178">
        <f t="shared" si="20"/>
        <v>9.6774193548387094E-2</v>
      </c>
      <c r="DI24" s="179">
        <f t="shared" si="21"/>
        <v>9.6774193548387094E-2</v>
      </c>
      <c r="DJ24" s="121">
        <f t="shared" si="22"/>
        <v>76</v>
      </c>
      <c r="DK24" s="122">
        <f t="shared" si="23"/>
        <v>85.857142857142861</v>
      </c>
      <c r="DL24" s="122">
        <f t="shared" si="24"/>
        <v>7.85</v>
      </c>
      <c r="DM24" s="122">
        <f t="shared" si="25"/>
        <v>53.2</v>
      </c>
      <c r="DN24" s="122">
        <f t="shared" si="26"/>
        <v>133.33333333333331</v>
      </c>
      <c r="DO24" s="122">
        <f t="shared" si="27"/>
        <v>0</v>
      </c>
      <c r="DP24" s="122">
        <f t="shared" si="28"/>
        <v>0</v>
      </c>
      <c r="DQ24" s="123">
        <f t="shared" si="29"/>
        <v>46.6</v>
      </c>
      <c r="DR24" s="121">
        <f t="shared" si="30"/>
        <v>69.333333333333343</v>
      </c>
      <c r="DS24" s="122">
        <f t="shared" si="31"/>
        <v>125.42857142857142</v>
      </c>
      <c r="DT24" s="122">
        <f t="shared" si="32"/>
        <v>12.8</v>
      </c>
      <c r="DU24" s="122">
        <f t="shared" si="33"/>
        <v>21.400000000000002</v>
      </c>
      <c r="DV24" s="122">
        <f t="shared" si="34"/>
        <v>66.666666666666657</v>
      </c>
      <c r="DW24" s="122">
        <f t="shared" si="35"/>
        <v>5</v>
      </c>
      <c r="DX24" s="122">
        <f t="shared" si="36"/>
        <v>0</v>
      </c>
      <c r="DY24" s="123">
        <f t="shared" si="37"/>
        <v>25</v>
      </c>
      <c r="DZ24" s="128">
        <f t="shared" si="38"/>
        <v>9.806451612903226</v>
      </c>
      <c r="EA24" s="126">
        <f t="shared" si="39"/>
        <v>13.847926267281107</v>
      </c>
      <c r="EB24" s="126">
        <f t="shared" si="40"/>
        <v>0.75967741935483868</v>
      </c>
      <c r="EC24" s="126">
        <f t="shared" si="41"/>
        <v>8.5806451612903221</v>
      </c>
      <c r="ED24" s="126">
        <f t="shared" si="42"/>
        <v>17.204301075268813</v>
      </c>
      <c r="EE24" s="126">
        <f t="shared" si="43"/>
        <v>0</v>
      </c>
      <c r="EF24" s="126">
        <f t="shared" si="44"/>
        <v>0</v>
      </c>
      <c r="EG24" s="130">
        <f t="shared" si="45"/>
        <v>4.5096774193548388</v>
      </c>
      <c r="EH24" s="128">
        <f t="shared" si="46"/>
        <v>8.9462365591397859</v>
      </c>
      <c r="EI24" s="126">
        <f t="shared" si="47"/>
        <v>20.230414746543776</v>
      </c>
      <c r="EJ24" s="126">
        <f t="shared" si="48"/>
        <v>1.2387096774193549</v>
      </c>
      <c r="EK24" s="126">
        <f t="shared" si="49"/>
        <v>3.4516129032258065</v>
      </c>
      <c r="EL24" s="126">
        <f t="shared" si="50"/>
        <v>8.6021505376344063</v>
      </c>
      <c r="EM24" s="126">
        <f t="shared" si="51"/>
        <v>0.64516129032258063</v>
      </c>
      <c r="EN24" s="126">
        <f t="shared" si="52"/>
        <v>0</v>
      </c>
      <c r="EO24" s="130">
        <f t="shared" si="53"/>
        <v>2.4193548387096775</v>
      </c>
      <c r="EP24" s="106">
        <f t="shared" si="54"/>
        <v>54.708678955453145</v>
      </c>
      <c r="EQ24" s="107">
        <f t="shared" si="55"/>
        <v>45.533640552995394</v>
      </c>
      <c r="ER24" s="186" t="s">
        <v>86</v>
      </c>
      <c r="ES24" s="186" t="s">
        <v>86</v>
      </c>
      <c r="ET24" t="str">
        <f t="shared" si="56"/>
        <v>good</v>
      </c>
      <c r="EU24" t="str">
        <f t="shared" si="57"/>
        <v>good</v>
      </c>
    </row>
    <row r="25" spans="1:151">
      <c r="A25" s="54"/>
      <c r="B25" s="55"/>
      <c r="C25" s="55"/>
      <c r="D25" s="49"/>
      <c r="E25" s="54"/>
      <c r="F25" s="61"/>
      <c r="G25" s="64"/>
      <c r="H25" s="59"/>
      <c r="I25" s="59"/>
      <c r="J25" s="59"/>
      <c r="K25" s="59"/>
      <c r="L25" s="59"/>
      <c r="M25" s="59"/>
      <c r="N25" s="65"/>
      <c r="O25" s="57"/>
      <c r="P25" s="59"/>
      <c r="Q25" s="59"/>
      <c r="R25" s="59"/>
      <c r="S25" s="59"/>
      <c r="T25" s="59"/>
      <c r="U25" s="59"/>
      <c r="V25" s="67"/>
      <c r="W25" s="74"/>
      <c r="X25" s="70"/>
      <c r="Y25" s="70"/>
      <c r="Z25" s="70"/>
      <c r="AA25" s="70"/>
      <c r="AB25" s="70"/>
      <c r="AC25" s="70"/>
      <c r="AD25" s="144"/>
      <c r="AE25" s="72"/>
      <c r="AF25" s="70"/>
      <c r="AG25" s="70"/>
      <c r="AH25" s="70"/>
      <c r="AI25" s="70"/>
      <c r="AJ25" s="70"/>
      <c r="AK25" s="70"/>
      <c r="AL25" s="76"/>
      <c r="AM25" s="82"/>
      <c r="AN25" s="80"/>
      <c r="AO25" s="80"/>
      <c r="AP25" s="80"/>
      <c r="AQ25" s="80"/>
      <c r="AR25" s="80"/>
      <c r="AS25" s="80"/>
      <c r="AT25" s="80"/>
      <c r="AU25" s="85"/>
      <c r="AV25" s="88"/>
      <c r="AW25" s="86"/>
      <c r="AX25" s="86"/>
      <c r="AY25" s="86"/>
      <c r="AZ25" s="86"/>
      <c r="BA25" s="86"/>
      <c r="BB25" s="86"/>
      <c r="BC25" s="90"/>
      <c r="BD25" s="88"/>
      <c r="BE25" s="86"/>
      <c r="BF25" s="86"/>
      <c r="BG25" s="86"/>
      <c r="BH25" s="86"/>
      <c r="BI25" s="86"/>
      <c r="BJ25" s="86"/>
      <c r="BK25" s="90"/>
      <c r="BL25" s="95"/>
      <c r="BM25" s="93"/>
      <c r="BN25" s="93"/>
      <c r="BO25" s="93"/>
      <c r="BP25" s="93"/>
      <c r="BQ25" s="93"/>
      <c r="BR25" s="93"/>
      <c r="BS25" s="97"/>
      <c r="BT25" s="95"/>
      <c r="BU25" s="93"/>
      <c r="BV25" s="93"/>
      <c r="BW25" s="93"/>
      <c r="BX25" s="93"/>
      <c r="BY25" s="93"/>
      <c r="BZ25" s="93"/>
      <c r="CA25" s="97"/>
      <c r="CB25" s="102"/>
      <c r="CC25" s="100"/>
      <c r="CD25" s="100"/>
      <c r="CE25" s="100"/>
      <c r="CF25" s="100"/>
      <c r="CG25" s="100"/>
      <c r="CH25" s="100"/>
      <c r="CI25" s="104"/>
      <c r="CJ25" s="102"/>
      <c r="CK25" s="100"/>
      <c r="CL25" s="100"/>
      <c r="CM25" s="100"/>
      <c r="CN25" s="100"/>
      <c r="CO25" s="100"/>
      <c r="CP25" s="100"/>
      <c r="CQ25" s="104"/>
      <c r="CR25" s="106"/>
      <c r="CS25" s="111"/>
      <c r="CT25" s="114"/>
      <c r="CU25" s="112"/>
      <c r="CV25" s="112"/>
      <c r="CW25" s="112"/>
      <c r="CX25" s="112"/>
      <c r="CY25" s="112"/>
      <c r="CZ25" s="112"/>
      <c r="DA25" s="116"/>
      <c r="DB25" s="114"/>
      <c r="DC25" s="112"/>
      <c r="DD25" s="112"/>
      <c r="DE25" s="112"/>
      <c r="DF25" s="112"/>
      <c r="DG25" s="112"/>
      <c r="DH25" s="112"/>
      <c r="DI25" s="116"/>
      <c r="DJ25" s="121"/>
      <c r="DK25" s="122"/>
      <c r="DL25" s="122"/>
      <c r="DM25" s="122"/>
      <c r="DN25" s="122"/>
      <c r="DO25" s="122"/>
      <c r="DP25" s="122"/>
      <c r="DQ25" s="123"/>
      <c r="DR25" s="121"/>
      <c r="DS25" s="122"/>
      <c r="DT25" s="122"/>
      <c r="DU25" s="122"/>
      <c r="DV25" s="122"/>
      <c r="DW25" s="122"/>
      <c r="DX25" s="122"/>
      <c r="DY25" s="123"/>
      <c r="DZ25" s="128"/>
      <c r="EA25" s="126"/>
      <c r="EB25" s="126"/>
      <c r="EC25" s="126"/>
      <c r="ED25" s="126"/>
      <c r="EE25" s="126"/>
      <c r="EF25" s="126"/>
      <c r="EG25" s="130"/>
      <c r="EH25" s="128"/>
      <c r="EI25" s="126"/>
      <c r="EJ25" s="126"/>
      <c r="EK25" s="126"/>
      <c r="EL25" s="126"/>
      <c r="EM25" s="126"/>
      <c r="EN25" s="126"/>
      <c r="EO25" s="130"/>
      <c r="EP25" s="133"/>
      <c r="EQ25" s="134" t="s">
        <v>503</v>
      </c>
      <c r="ER25" s="182">
        <f>COUNTIF(ER4:ER24, ER19)</f>
        <v>2</v>
      </c>
    </row>
    <row r="26" spans="1:151">
      <c r="A26" s="54"/>
      <c r="B26" s="55"/>
      <c r="C26" s="55"/>
      <c r="D26" s="49"/>
      <c r="E26" s="54"/>
      <c r="F26" s="61"/>
      <c r="G26" s="64"/>
      <c r="H26" s="59"/>
      <c r="I26" s="59"/>
      <c r="J26" s="59"/>
      <c r="K26" s="59"/>
      <c r="L26" s="59"/>
      <c r="M26" s="59"/>
      <c r="N26" s="65"/>
      <c r="O26" s="57"/>
      <c r="P26" s="59"/>
      <c r="Q26" s="59"/>
      <c r="R26" s="59"/>
      <c r="S26" s="59"/>
      <c r="T26" s="59"/>
      <c r="U26" s="59"/>
      <c r="V26" s="67"/>
      <c r="W26" s="74"/>
      <c r="X26" s="70"/>
      <c r="Y26" s="70"/>
      <c r="Z26" s="70"/>
      <c r="AA26" s="70"/>
      <c r="AB26" s="70"/>
      <c r="AC26" s="70"/>
      <c r="AD26" s="144"/>
      <c r="AE26" s="72"/>
      <c r="AF26" s="70"/>
      <c r="AG26" s="70"/>
      <c r="AH26" s="70"/>
      <c r="AI26" s="70"/>
      <c r="AJ26" s="70"/>
      <c r="AK26" s="70"/>
      <c r="AL26" s="76"/>
      <c r="AM26" s="82"/>
      <c r="AN26" s="80"/>
      <c r="AO26" s="80"/>
      <c r="AP26" s="80"/>
      <c r="AQ26" s="80"/>
      <c r="AR26" s="80"/>
      <c r="AS26" s="80"/>
      <c r="AT26" s="80"/>
      <c r="AU26" s="85"/>
      <c r="AV26" s="88"/>
      <c r="AW26" s="86"/>
      <c r="AX26" s="86"/>
      <c r="AY26" s="86"/>
      <c r="AZ26" s="86"/>
      <c r="BA26" s="86"/>
      <c r="BB26" s="86"/>
      <c r="BC26" s="90"/>
      <c r="BD26" s="88"/>
      <c r="BE26" s="86"/>
      <c r="BF26" s="86"/>
      <c r="BG26" s="86"/>
      <c r="BH26" s="86"/>
      <c r="BI26" s="86"/>
      <c r="BJ26" s="86"/>
      <c r="BK26" s="90"/>
      <c r="BL26" s="95"/>
      <c r="BM26" s="93"/>
      <c r="BN26" s="93"/>
      <c r="BO26" s="93"/>
      <c r="BP26" s="93"/>
      <c r="BQ26" s="93"/>
      <c r="BR26" s="93"/>
      <c r="BS26" s="97"/>
      <c r="BT26" s="95"/>
      <c r="BU26" s="93"/>
      <c r="BV26" s="93"/>
      <c r="BW26" s="93"/>
      <c r="BX26" s="93"/>
      <c r="BY26" s="93"/>
      <c r="BZ26" s="93"/>
      <c r="CA26" s="97"/>
      <c r="CB26" s="102"/>
      <c r="CC26" s="100"/>
      <c r="CD26" s="100"/>
      <c r="CE26" s="100"/>
      <c r="CF26" s="100"/>
      <c r="CG26" s="100"/>
      <c r="CH26" s="100"/>
      <c r="CI26" s="104"/>
      <c r="CJ26" s="102"/>
      <c r="CK26" s="100"/>
      <c r="CL26" s="100"/>
      <c r="CM26" s="100"/>
      <c r="CN26" s="100"/>
      <c r="CO26" s="100"/>
      <c r="CP26" s="100"/>
      <c r="CQ26" s="104"/>
      <c r="CR26" s="106"/>
      <c r="CS26" s="111"/>
      <c r="CT26" s="114"/>
      <c r="CU26" s="112"/>
      <c r="CV26" s="112"/>
      <c r="CW26" s="112"/>
      <c r="CX26" s="112"/>
      <c r="CY26" s="112"/>
      <c r="CZ26" s="112"/>
      <c r="DA26" s="116"/>
      <c r="DB26" s="114"/>
      <c r="DC26" s="112"/>
      <c r="DD26" s="112"/>
      <c r="DE26" s="112"/>
      <c r="DF26" s="112"/>
      <c r="DG26" s="112"/>
      <c r="DH26" s="112"/>
      <c r="DI26" s="116"/>
      <c r="DJ26" s="121"/>
      <c r="DK26" s="122"/>
      <c r="DL26" s="122"/>
      <c r="DM26" s="122"/>
      <c r="DN26" s="122"/>
      <c r="DO26" s="122"/>
      <c r="DP26" s="122"/>
      <c r="DQ26" s="123"/>
      <c r="DR26" s="121"/>
      <c r="DS26" s="122"/>
      <c r="DT26" s="122"/>
      <c r="DU26" s="122"/>
      <c r="DV26" s="122"/>
      <c r="DW26" s="122"/>
      <c r="DX26" s="122"/>
      <c r="DY26" s="123"/>
      <c r="DZ26" s="128"/>
      <c r="EA26" s="126"/>
      <c r="EB26" s="126"/>
      <c r="EC26" s="126"/>
      <c r="ED26" s="126"/>
      <c r="EE26" s="126"/>
      <c r="EF26" s="126"/>
      <c r="EG26" s="130"/>
      <c r="EH26" s="128"/>
      <c r="EI26" s="126"/>
      <c r="EJ26" s="126"/>
      <c r="EK26" s="126"/>
      <c r="EL26" s="126"/>
      <c r="EM26" s="126"/>
      <c r="EN26" s="126"/>
      <c r="EO26" s="130"/>
      <c r="EP26" s="133"/>
      <c r="EQ26" s="134" t="s">
        <v>543</v>
      </c>
      <c r="ER26" s="182">
        <f>COUNTIF(ER4:ER24, ER22)</f>
        <v>15</v>
      </c>
      <c r="ES26" s="182">
        <f>COUNTIF(ES4:ES24, ES22)</f>
        <v>21</v>
      </c>
    </row>
    <row r="27" spans="1:151">
      <c r="A27" s="54"/>
      <c r="B27" s="55"/>
      <c r="C27" s="55"/>
      <c r="D27" s="49"/>
      <c r="E27" s="54"/>
      <c r="F27" s="61"/>
      <c r="G27" s="64"/>
      <c r="H27" s="59"/>
      <c r="I27" s="59"/>
      <c r="J27" s="59"/>
      <c r="K27" s="59"/>
      <c r="L27" s="59"/>
      <c r="M27" s="59"/>
      <c r="N27" s="65"/>
      <c r="O27" s="57"/>
      <c r="P27" s="59"/>
      <c r="Q27" s="59"/>
      <c r="R27" s="59"/>
      <c r="S27" s="59"/>
      <c r="T27" s="59"/>
      <c r="U27" s="59"/>
      <c r="V27" s="67"/>
      <c r="W27" s="74"/>
      <c r="X27" s="70"/>
      <c r="Y27" s="70"/>
      <c r="Z27" s="70"/>
      <c r="AA27" s="70"/>
      <c r="AB27" s="70"/>
      <c r="AC27" s="70"/>
      <c r="AD27" s="144"/>
      <c r="AE27" s="72"/>
      <c r="AF27" s="70"/>
      <c r="AG27" s="70"/>
      <c r="AH27" s="70"/>
      <c r="AI27" s="70"/>
      <c r="AJ27" s="70"/>
      <c r="AK27" s="70"/>
      <c r="AL27" s="76"/>
      <c r="AM27" s="82"/>
      <c r="AN27" s="80"/>
      <c r="AO27" s="80"/>
      <c r="AP27" s="80"/>
      <c r="AQ27" s="80"/>
      <c r="AR27" s="80"/>
      <c r="AS27" s="80"/>
      <c r="AT27" s="80"/>
      <c r="AU27" s="85"/>
      <c r="AV27" s="88"/>
      <c r="AW27" s="86"/>
      <c r="AX27" s="86"/>
      <c r="AY27" s="86"/>
      <c r="AZ27" s="86"/>
      <c r="BA27" s="86"/>
      <c r="BB27" s="86"/>
      <c r="BC27" s="90"/>
      <c r="BD27" s="88"/>
      <c r="BE27" s="86"/>
      <c r="BF27" s="86"/>
      <c r="BG27" s="86"/>
      <c r="BH27" s="86"/>
      <c r="BI27" s="86"/>
      <c r="BJ27" s="86"/>
      <c r="BK27" s="90"/>
      <c r="BL27" s="95"/>
      <c r="BM27" s="93"/>
      <c r="BN27" s="93"/>
      <c r="BO27" s="93"/>
      <c r="BP27" s="93"/>
      <c r="BQ27" s="93"/>
      <c r="BR27" s="93"/>
      <c r="BS27" s="97"/>
      <c r="BT27" s="95"/>
      <c r="BU27" s="93"/>
      <c r="BV27" s="93"/>
      <c r="BW27" s="93"/>
      <c r="BX27" s="93"/>
      <c r="BY27" s="93"/>
      <c r="BZ27" s="93"/>
      <c r="CA27" s="97"/>
      <c r="CB27" s="102"/>
      <c r="CC27" s="100"/>
      <c r="CD27" s="100"/>
      <c r="CE27" s="100"/>
      <c r="CF27" s="100"/>
      <c r="CG27" s="100"/>
      <c r="CH27" s="100"/>
      <c r="CI27" s="104"/>
      <c r="CJ27" s="102"/>
      <c r="CK27" s="100"/>
      <c r="CL27" s="100"/>
      <c r="CM27" s="100"/>
      <c r="CN27" s="100"/>
      <c r="CO27" s="100"/>
      <c r="CP27" s="100"/>
      <c r="CQ27" s="104"/>
      <c r="CR27" s="106"/>
      <c r="CS27" s="111"/>
      <c r="CT27" s="114"/>
      <c r="CU27" s="112"/>
      <c r="CV27" s="112"/>
      <c r="CW27" s="112"/>
      <c r="CX27" s="112"/>
      <c r="CY27" s="112"/>
      <c r="CZ27" s="112"/>
      <c r="DA27" s="116"/>
      <c r="DB27" s="114"/>
      <c r="DC27" s="112"/>
      <c r="DD27" s="112"/>
      <c r="DE27" s="112"/>
      <c r="DF27" s="112"/>
      <c r="DG27" s="112"/>
      <c r="DH27" s="112"/>
      <c r="DI27" s="116"/>
      <c r="DJ27" s="121"/>
      <c r="DK27" s="122"/>
      <c r="DL27" s="122"/>
      <c r="DM27" s="122"/>
      <c r="DN27" s="122"/>
      <c r="DO27" s="122"/>
      <c r="DP27" s="122"/>
      <c r="DQ27" s="123"/>
      <c r="DR27" s="121"/>
      <c r="DS27" s="122"/>
      <c r="DT27" s="122"/>
      <c r="DU27" s="122"/>
      <c r="DV27" s="122"/>
      <c r="DW27" s="122"/>
      <c r="DX27" s="122"/>
      <c r="DY27" s="123"/>
      <c r="DZ27" s="128"/>
      <c r="EA27" s="126"/>
      <c r="EB27" s="126"/>
      <c r="EC27" s="126"/>
      <c r="ED27" s="126"/>
      <c r="EE27" s="126"/>
      <c r="EF27" s="126"/>
      <c r="EG27" s="130"/>
      <c r="EH27" s="128"/>
      <c r="EI27" s="126"/>
      <c r="EJ27" s="126"/>
      <c r="EK27" s="126"/>
      <c r="EL27" s="126"/>
      <c r="EM27" s="126"/>
      <c r="EN27" s="126"/>
      <c r="EO27" s="130"/>
      <c r="EP27" s="133"/>
      <c r="EQ27" s="134" t="s">
        <v>87</v>
      </c>
      <c r="ER27" s="182">
        <f>COUNTIF(ER4:ER24, ER21)</f>
        <v>4</v>
      </c>
      <c r="ES27" s="183"/>
    </row>
    <row r="28" spans="1:151">
      <c r="A28" s="54"/>
      <c r="B28" s="55"/>
      <c r="C28" s="55"/>
      <c r="D28" s="49"/>
      <c r="E28" s="54"/>
      <c r="F28" s="61"/>
      <c r="G28" s="64"/>
      <c r="H28" s="59"/>
      <c r="I28" s="59"/>
      <c r="J28" s="59"/>
      <c r="K28" s="59"/>
      <c r="L28" s="59"/>
      <c r="M28" s="59"/>
      <c r="N28" s="65"/>
      <c r="O28" s="57"/>
      <c r="P28" s="59"/>
      <c r="Q28" s="59"/>
      <c r="R28" s="59"/>
      <c r="S28" s="59"/>
      <c r="T28" s="59"/>
      <c r="U28" s="59"/>
      <c r="V28" s="67"/>
      <c r="W28" s="74"/>
      <c r="X28" s="70"/>
      <c r="Y28" s="70"/>
      <c r="Z28" s="70"/>
      <c r="AA28" s="70"/>
      <c r="AB28" s="70"/>
      <c r="AC28" s="70"/>
      <c r="AD28" s="144"/>
      <c r="AE28" s="72"/>
      <c r="AF28" s="70"/>
      <c r="AG28" s="70"/>
      <c r="AH28" s="70"/>
      <c r="AI28" s="70"/>
      <c r="AJ28" s="70"/>
      <c r="AK28" s="70"/>
      <c r="AL28" s="76"/>
      <c r="AM28" s="82"/>
      <c r="AN28" s="80"/>
      <c r="AO28" s="80"/>
      <c r="AP28" s="80"/>
      <c r="AQ28" s="80"/>
      <c r="AR28" s="80"/>
      <c r="AS28" s="80"/>
      <c r="AT28" s="80"/>
      <c r="AU28" s="85"/>
      <c r="AV28" s="88"/>
      <c r="AW28" s="86"/>
      <c r="AX28" s="86"/>
      <c r="AY28" s="86"/>
      <c r="AZ28" s="86"/>
      <c r="BA28" s="86"/>
      <c r="BB28" s="86"/>
      <c r="BC28" s="90"/>
      <c r="BD28" s="88"/>
      <c r="BE28" s="86"/>
      <c r="BF28" s="86"/>
      <c r="BG28" s="86"/>
      <c r="BH28" s="86"/>
      <c r="BI28" s="86"/>
      <c r="BJ28" s="86"/>
      <c r="BK28" s="90"/>
      <c r="BL28" s="95"/>
      <c r="BM28" s="93"/>
      <c r="BN28" s="93"/>
      <c r="BO28" s="93"/>
      <c r="BP28" s="93"/>
      <c r="BQ28" s="93"/>
      <c r="BR28" s="93"/>
      <c r="BS28" s="97"/>
      <c r="BT28" s="95"/>
      <c r="BU28" s="93"/>
      <c r="BV28" s="93"/>
      <c r="BW28" s="93"/>
      <c r="BX28" s="93"/>
      <c r="BY28" s="93"/>
      <c r="BZ28" s="93"/>
      <c r="CA28" s="97"/>
      <c r="CB28" s="102"/>
      <c r="CC28" s="100"/>
      <c r="CD28" s="100"/>
      <c r="CE28" s="100"/>
      <c r="CF28" s="100"/>
      <c r="CG28" s="100"/>
      <c r="CH28" s="100"/>
      <c r="CI28" s="104"/>
      <c r="CJ28" s="102"/>
      <c r="CK28" s="100"/>
      <c r="CL28" s="100"/>
      <c r="CM28" s="100"/>
      <c r="CN28" s="100"/>
      <c r="CO28" s="100"/>
      <c r="CP28" s="100"/>
      <c r="CQ28" s="104"/>
      <c r="CR28" s="106"/>
      <c r="CS28" s="111"/>
      <c r="CT28" s="114"/>
      <c r="CU28" s="112"/>
      <c r="CV28" s="112"/>
      <c r="CW28" s="112"/>
      <c r="CX28" s="112"/>
      <c r="CY28" s="112"/>
      <c r="CZ28" s="112"/>
      <c r="DA28" s="116"/>
      <c r="DB28" s="114"/>
      <c r="DC28" s="112"/>
      <c r="DD28" s="112"/>
      <c r="DE28" s="112"/>
      <c r="DF28" s="112"/>
      <c r="DG28" s="112"/>
      <c r="DH28" s="112"/>
      <c r="DI28" s="116"/>
      <c r="DJ28" s="121"/>
      <c r="DK28" s="122"/>
      <c r="DL28" s="122"/>
      <c r="DM28" s="122"/>
      <c r="DN28" s="122"/>
      <c r="DO28" s="122"/>
      <c r="DP28" s="122"/>
      <c r="DQ28" s="123"/>
      <c r="DR28" s="121"/>
      <c r="DS28" s="122"/>
      <c r="DT28" s="122"/>
      <c r="DU28" s="122"/>
      <c r="DV28" s="122"/>
      <c r="DW28" s="122"/>
      <c r="DX28" s="122"/>
      <c r="DY28" s="123"/>
      <c r="DZ28" s="128"/>
      <c r="EA28" s="126"/>
      <c r="EB28" s="126"/>
      <c r="EC28" s="126"/>
      <c r="ED28" s="126"/>
      <c r="EE28" s="126"/>
      <c r="EF28" s="126"/>
      <c r="EG28" s="130"/>
      <c r="EH28" s="128"/>
      <c r="EI28" s="126"/>
      <c r="EJ28" s="126"/>
      <c r="EK28" s="126"/>
      <c r="EL28" s="126"/>
      <c r="EM28" s="126"/>
      <c r="EN28" s="126"/>
      <c r="EO28" s="130"/>
      <c r="EP28" s="133"/>
      <c r="EQ28" s="134"/>
      <c r="ER28" s="182">
        <f>SUM(ER25:ER27)</f>
        <v>21</v>
      </c>
      <c r="ES28" s="182">
        <f>SUM(ES25:ES27)</f>
        <v>21</v>
      </c>
    </row>
    <row r="29" spans="1:151">
      <c r="A29" s="54"/>
      <c r="B29" s="55"/>
      <c r="C29" s="55"/>
      <c r="D29" s="49"/>
      <c r="E29" s="54"/>
      <c r="F29" s="61"/>
      <c r="G29" s="64"/>
      <c r="H29" s="59"/>
      <c r="I29" s="59"/>
      <c r="J29" s="59"/>
      <c r="K29" s="59"/>
      <c r="L29" s="59"/>
      <c r="M29" s="59"/>
      <c r="N29" s="65"/>
      <c r="O29" s="57"/>
      <c r="P29" s="59"/>
      <c r="Q29" s="59"/>
      <c r="R29" s="59"/>
      <c r="S29" s="59"/>
      <c r="T29" s="59"/>
      <c r="U29" s="59"/>
      <c r="V29" s="67"/>
      <c r="W29" s="74"/>
      <c r="X29" s="70"/>
      <c r="Y29" s="70"/>
      <c r="Z29" s="70"/>
      <c r="AA29" s="70"/>
      <c r="AB29" s="70"/>
      <c r="AC29" s="70"/>
      <c r="AD29" s="144"/>
      <c r="AE29" s="72"/>
      <c r="AF29" s="70"/>
      <c r="AG29" s="70"/>
      <c r="AH29" s="70"/>
      <c r="AI29" s="70"/>
      <c r="AJ29" s="70"/>
      <c r="AK29" s="70"/>
      <c r="AL29" s="76"/>
      <c r="AM29" s="82"/>
      <c r="AN29" s="80"/>
      <c r="AO29" s="80"/>
      <c r="AP29" s="80"/>
      <c r="AQ29" s="80"/>
      <c r="AR29" s="80"/>
      <c r="AS29" s="80"/>
      <c r="AT29" s="80"/>
      <c r="AU29" s="85"/>
      <c r="AV29" s="88"/>
      <c r="AW29" s="86"/>
      <c r="AX29" s="86"/>
      <c r="AY29" s="86"/>
      <c r="AZ29" s="86"/>
      <c r="BA29" s="86"/>
      <c r="BB29" s="86"/>
      <c r="BC29" s="90"/>
      <c r="BD29" s="88"/>
      <c r="BE29" s="86"/>
      <c r="BF29" s="86"/>
      <c r="BG29" s="86"/>
      <c r="BH29" s="86"/>
      <c r="BI29" s="86"/>
      <c r="BJ29" s="86"/>
      <c r="BK29" s="90"/>
      <c r="BL29" s="95"/>
      <c r="BM29" s="93"/>
      <c r="BN29" s="93"/>
      <c r="BO29" s="93"/>
      <c r="BP29" s="93"/>
      <c r="BQ29" s="93"/>
      <c r="BR29" s="93"/>
      <c r="BS29" s="97"/>
      <c r="BT29" s="95"/>
      <c r="BU29" s="93"/>
      <c r="BV29" s="93"/>
      <c r="BW29" s="93"/>
      <c r="BX29" s="93"/>
      <c r="BY29" s="93"/>
      <c r="BZ29" s="93"/>
      <c r="CA29" s="97"/>
      <c r="CB29" s="102"/>
      <c r="CC29" s="100"/>
      <c r="CD29" s="100"/>
      <c r="CE29" s="100"/>
      <c r="CF29" s="100"/>
      <c r="CG29" s="100"/>
      <c r="CH29" s="100"/>
      <c r="CI29" s="104"/>
      <c r="CJ29" s="102"/>
      <c r="CK29" s="100"/>
      <c r="CL29" s="100"/>
      <c r="CM29" s="100"/>
      <c r="CN29" s="100"/>
      <c r="CO29" s="100"/>
      <c r="CP29" s="100"/>
      <c r="CQ29" s="104"/>
      <c r="CR29" s="106"/>
      <c r="CS29" s="111"/>
      <c r="CT29" s="114"/>
      <c r="CU29" s="112"/>
      <c r="CV29" s="112"/>
      <c r="CW29" s="112"/>
      <c r="CX29" s="112"/>
      <c r="CY29" s="112"/>
      <c r="CZ29" s="112"/>
      <c r="DA29" s="116"/>
      <c r="DB29" s="114"/>
      <c r="DC29" s="112"/>
      <c r="DD29" s="112"/>
      <c r="DE29" s="112"/>
      <c r="DF29" s="112"/>
      <c r="DG29" s="112"/>
      <c r="DH29" s="112"/>
      <c r="DI29" s="116"/>
      <c r="DJ29" s="121"/>
      <c r="DK29" s="122"/>
      <c r="DL29" s="122"/>
      <c r="DM29" s="122"/>
      <c r="DN29" s="122"/>
      <c r="DO29" s="122"/>
      <c r="DP29" s="122"/>
      <c r="DQ29" s="123"/>
      <c r="DR29" s="121"/>
      <c r="DS29" s="122"/>
      <c r="DT29" s="122"/>
      <c r="DU29" s="122"/>
      <c r="DV29" s="122"/>
      <c r="DW29" s="122"/>
      <c r="DX29" s="122"/>
      <c r="DY29" s="123"/>
      <c r="DZ29" s="128"/>
      <c r="EA29" s="126"/>
      <c r="EB29" s="126"/>
      <c r="EC29" s="126"/>
      <c r="ED29" s="126"/>
      <c r="EE29" s="126"/>
      <c r="EF29" s="126"/>
      <c r="EG29" s="130"/>
      <c r="EH29" s="128"/>
      <c r="EI29" s="126"/>
      <c r="EJ29" s="126"/>
      <c r="EK29" s="126"/>
      <c r="EL29" s="126"/>
      <c r="EM29" s="126"/>
      <c r="EN29" s="126"/>
      <c r="EO29" s="130"/>
      <c r="EP29" s="133"/>
      <c r="EQ29" s="134"/>
      <c r="ER29" s="182"/>
      <c r="ES29" s="183"/>
    </row>
    <row r="30" spans="1:151">
      <c r="A30" s="54"/>
      <c r="B30" s="55"/>
      <c r="C30" s="55"/>
      <c r="D30" s="49"/>
      <c r="E30" s="54"/>
      <c r="F30" s="61"/>
      <c r="G30" s="64"/>
      <c r="H30" s="59"/>
      <c r="I30" s="59"/>
      <c r="J30" s="59"/>
      <c r="K30" s="59"/>
      <c r="L30" s="59"/>
      <c r="M30" s="59"/>
      <c r="N30" s="65"/>
      <c r="O30" s="57"/>
      <c r="P30" s="59"/>
      <c r="Q30" s="59"/>
      <c r="R30" s="59"/>
      <c r="S30" s="59"/>
      <c r="T30" s="59"/>
      <c r="U30" s="59"/>
      <c r="V30" s="67"/>
      <c r="W30" s="74"/>
      <c r="X30" s="70"/>
      <c r="Y30" s="70"/>
      <c r="Z30" s="70"/>
      <c r="AA30" s="70"/>
      <c r="AB30" s="70"/>
      <c r="AC30" s="70"/>
      <c r="AD30" s="144"/>
      <c r="AE30" s="72"/>
      <c r="AF30" s="70"/>
      <c r="AG30" s="70"/>
      <c r="AH30" s="70"/>
      <c r="AI30" s="70"/>
      <c r="AJ30" s="70"/>
      <c r="AK30" s="70"/>
      <c r="AL30" s="76"/>
      <c r="AM30" s="82"/>
      <c r="AN30" s="80"/>
      <c r="AO30" s="80"/>
      <c r="AP30" s="80"/>
      <c r="AQ30" s="80"/>
      <c r="AR30" s="80"/>
      <c r="AS30" s="80"/>
      <c r="AT30" s="80"/>
      <c r="AU30" s="85"/>
      <c r="AV30" s="88"/>
      <c r="AW30" s="86"/>
      <c r="AX30" s="86"/>
      <c r="AY30" s="86"/>
      <c r="AZ30" s="86"/>
      <c r="BA30" s="86"/>
      <c r="BB30" s="86"/>
      <c r="BC30" s="90"/>
      <c r="BD30" s="88"/>
      <c r="BE30" s="86"/>
      <c r="BF30" s="86"/>
      <c r="BG30" s="86"/>
      <c r="BH30" s="86"/>
      <c r="BI30" s="86"/>
      <c r="BJ30" s="86"/>
      <c r="BK30" s="90"/>
      <c r="BL30" s="95"/>
      <c r="BM30" s="93"/>
      <c r="BN30" s="93"/>
      <c r="BO30" s="93"/>
      <c r="BP30" s="93"/>
      <c r="BQ30" s="93"/>
      <c r="BR30" s="93"/>
      <c r="BS30" s="97"/>
      <c r="BT30" s="95"/>
      <c r="BU30" s="93"/>
      <c r="BV30" s="93"/>
      <c r="BW30" s="93"/>
      <c r="BX30" s="93"/>
      <c r="BY30" s="93"/>
      <c r="BZ30" s="93"/>
      <c r="CA30" s="97"/>
      <c r="CB30" s="102"/>
      <c r="CC30" s="100"/>
      <c r="CD30" s="100"/>
      <c r="CE30" s="100"/>
      <c r="CF30" s="100"/>
      <c r="CG30" s="100"/>
      <c r="CH30" s="100"/>
      <c r="CI30" s="104"/>
      <c r="CJ30" s="102"/>
      <c r="CK30" s="100"/>
      <c r="CL30" s="100"/>
      <c r="CM30" s="100"/>
      <c r="CN30" s="100"/>
      <c r="CO30" s="100"/>
      <c r="CP30" s="100"/>
      <c r="CQ30" s="104"/>
      <c r="CR30" s="106"/>
      <c r="CS30" s="111"/>
      <c r="CT30" s="114"/>
      <c r="CU30" s="112"/>
      <c r="CV30" s="112"/>
      <c r="CW30" s="112"/>
      <c r="CX30" s="112"/>
      <c r="CY30" s="112"/>
      <c r="CZ30" s="112"/>
      <c r="DA30" s="116"/>
      <c r="DB30" s="114"/>
      <c r="DC30" s="112"/>
      <c r="DD30" s="112"/>
      <c r="DE30" s="112"/>
      <c r="DF30" s="112"/>
      <c r="DG30" s="112"/>
      <c r="DH30" s="112"/>
      <c r="DI30" s="116"/>
      <c r="DJ30" s="121"/>
      <c r="DK30" s="122"/>
      <c r="DL30" s="122"/>
      <c r="DM30" s="122"/>
      <c r="DN30" s="122"/>
      <c r="DO30" s="122"/>
      <c r="DP30" s="122"/>
      <c r="DQ30" s="123"/>
      <c r="DR30" s="121"/>
      <c r="DS30" s="122"/>
      <c r="DT30" s="122"/>
      <c r="DU30" s="122"/>
      <c r="DV30" s="122"/>
      <c r="DW30" s="122"/>
      <c r="DX30" s="122"/>
      <c r="DY30" s="123"/>
      <c r="DZ30" s="128"/>
      <c r="EA30" s="126"/>
      <c r="EB30" s="126"/>
      <c r="EC30" s="126"/>
      <c r="ED30" s="126"/>
      <c r="EE30" s="126"/>
      <c r="EF30" s="126"/>
      <c r="EG30" s="130"/>
      <c r="EH30" s="128"/>
      <c r="EI30" s="126"/>
      <c r="EJ30" s="126"/>
      <c r="EK30" s="126"/>
      <c r="EL30" s="126"/>
      <c r="EM30" s="126"/>
      <c r="EN30" s="126"/>
      <c r="EO30" s="130"/>
      <c r="EP30" s="133"/>
      <c r="EQ30" s="134"/>
      <c r="ER30" s="182"/>
      <c r="ES30" s="183"/>
    </row>
    <row r="31" spans="1:151">
      <c r="A31" s="54"/>
      <c r="B31" s="55"/>
      <c r="C31" s="55" t="s">
        <v>224</v>
      </c>
      <c r="D31" s="49"/>
      <c r="E31" s="54"/>
      <c r="F31" s="61"/>
      <c r="G31" s="64"/>
      <c r="H31" s="59"/>
      <c r="I31" s="59"/>
      <c r="J31" s="59"/>
      <c r="K31" s="59"/>
      <c r="L31" s="59"/>
      <c r="M31" s="59"/>
      <c r="N31" s="65"/>
      <c r="O31" s="57"/>
      <c r="P31" s="59"/>
      <c r="Q31" s="59"/>
      <c r="R31" s="59"/>
      <c r="S31" s="59"/>
      <c r="T31" s="59"/>
      <c r="U31" s="59"/>
      <c r="V31" s="67"/>
      <c r="W31" s="74"/>
      <c r="X31" s="70"/>
      <c r="Y31" s="70"/>
      <c r="Z31" s="70"/>
      <c r="AA31" s="70"/>
      <c r="AB31" s="70"/>
      <c r="AC31" s="70"/>
      <c r="AD31" s="144"/>
      <c r="AE31" s="72"/>
      <c r="AF31" s="70"/>
      <c r="AG31" s="70"/>
      <c r="AH31" s="70"/>
      <c r="AI31" s="70"/>
      <c r="AJ31" s="70"/>
      <c r="AK31" s="70"/>
      <c r="AL31" s="76"/>
      <c r="AM31" s="82"/>
      <c r="AN31" s="80"/>
      <c r="AO31" s="80"/>
      <c r="AP31" s="80"/>
      <c r="AQ31" s="80"/>
      <c r="AR31" s="80"/>
      <c r="AS31" s="80"/>
      <c r="AT31" s="80"/>
      <c r="AU31" s="85"/>
      <c r="AV31" s="88"/>
      <c r="AW31" s="86"/>
      <c r="AX31" s="86"/>
      <c r="AY31" s="86"/>
      <c r="AZ31" s="86"/>
      <c r="BA31" s="86"/>
      <c r="BB31" s="86"/>
      <c r="BC31" s="90"/>
      <c r="BD31" s="88"/>
      <c r="BE31" s="86"/>
      <c r="BF31" s="86"/>
      <c r="BG31" s="86"/>
      <c r="BH31" s="86"/>
      <c r="BI31" s="86"/>
      <c r="BJ31" s="86"/>
      <c r="BK31" s="90"/>
      <c r="BL31" s="95"/>
      <c r="BM31" s="93"/>
      <c r="BN31" s="93"/>
      <c r="BO31" s="93"/>
      <c r="BP31" s="93"/>
      <c r="BQ31" s="93"/>
      <c r="BR31" s="93"/>
      <c r="BS31" s="97"/>
      <c r="BT31" s="95"/>
      <c r="BU31" s="93"/>
      <c r="BV31" s="93"/>
      <c r="BW31" s="93"/>
      <c r="BX31" s="93"/>
      <c r="BY31" s="93"/>
      <c r="BZ31" s="93"/>
      <c r="CA31" s="97"/>
      <c r="CB31" s="102"/>
      <c r="CC31" s="100"/>
      <c r="CD31" s="100"/>
      <c r="CE31" s="100"/>
      <c r="CF31" s="100"/>
      <c r="CG31" s="100"/>
      <c r="CH31" s="100"/>
      <c r="CI31" s="104"/>
      <c r="CJ31" s="102"/>
      <c r="CK31" s="100"/>
      <c r="CL31" s="100"/>
      <c r="CM31" s="100"/>
      <c r="CN31" s="100"/>
      <c r="CO31" s="100"/>
      <c r="CP31" s="100"/>
      <c r="CQ31" s="104"/>
      <c r="CR31" s="106"/>
      <c r="CS31" s="111"/>
      <c r="CT31" s="114"/>
      <c r="CU31" s="112"/>
      <c r="CV31" s="112"/>
      <c r="CW31" s="112"/>
      <c r="CX31" s="112"/>
      <c r="CY31" s="112"/>
      <c r="CZ31" s="112"/>
      <c r="DA31" s="116"/>
      <c r="DB31" s="114"/>
      <c r="DC31" s="112"/>
      <c r="DD31" s="112"/>
      <c r="DE31" s="112"/>
      <c r="DF31" s="112"/>
      <c r="DG31" s="112"/>
      <c r="DH31" s="112"/>
      <c r="DI31" s="116"/>
      <c r="DJ31" s="121"/>
      <c r="DK31" s="122"/>
      <c r="DL31" s="122"/>
      <c r="DM31" s="122"/>
      <c r="DN31" s="122"/>
      <c r="DO31" s="122"/>
      <c r="DP31" s="122"/>
      <c r="DQ31" s="123"/>
      <c r="DR31" s="121"/>
      <c r="DS31" s="122"/>
      <c r="DT31" s="122"/>
      <c r="DU31" s="122"/>
      <c r="DV31" s="122"/>
      <c r="DW31" s="122"/>
      <c r="DX31" s="122"/>
      <c r="DY31" s="123"/>
      <c r="DZ31" s="128"/>
      <c r="EA31" s="126"/>
      <c r="EB31" s="126"/>
      <c r="EC31" s="126"/>
      <c r="ED31" s="126"/>
      <c r="EE31" s="126"/>
      <c r="EF31" s="126"/>
      <c r="EG31" s="130"/>
      <c r="EH31" s="128"/>
      <c r="EI31" s="126"/>
      <c r="EJ31" s="126"/>
      <c r="EK31" s="126"/>
      <c r="EL31" s="126"/>
      <c r="EM31" s="126"/>
      <c r="EN31" s="126"/>
      <c r="EO31" s="130"/>
      <c r="EP31" s="133"/>
      <c r="EQ31" s="134"/>
      <c r="ER31" s="182"/>
      <c r="ES31" s="183"/>
    </row>
    <row r="32" spans="1:151">
      <c r="A32" s="54"/>
      <c r="B32" s="55"/>
      <c r="C32" s="55"/>
      <c r="D32" s="49"/>
      <c r="E32" s="54"/>
      <c r="F32" s="61"/>
      <c r="G32" s="64"/>
      <c r="H32" s="59"/>
      <c r="I32" s="59"/>
      <c r="J32" s="59"/>
      <c r="K32" s="59"/>
      <c r="L32" s="59"/>
      <c r="M32" s="59"/>
      <c r="N32" s="65"/>
      <c r="O32" s="57"/>
      <c r="P32" s="59"/>
      <c r="Q32" s="59"/>
      <c r="R32" s="59"/>
      <c r="S32" s="59"/>
      <c r="T32" s="59"/>
      <c r="U32" s="59"/>
      <c r="V32" s="67"/>
      <c r="W32" s="74"/>
      <c r="X32" s="70"/>
      <c r="Y32" s="70"/>
      <c r="Z32" s="70"/>
      <c r="AA32" s="70"/>
      <c r="AB32" s="70"/>
      <c r="AC32" s="70"/>
      <c r="AD32" s="144"/>
      <c r="AE32" s="72"/>
      <c r="AF32" s="70"/>
      <c r="AG32" s="70"/>
      <c r="AH32" s="70"/>
      <c r="AI32" s="70"/>
      <c r="AJ32" s="70"/>
      <c r="AK32" s="70"/>
      <c r="AL32" s="76"/>
      <c r="AM32" s="82"/>
      <c r="AN32" s="80"/>
      <c r="AO32" s="80"/>
      <c r="AP32" s="80"/>
      <c r="AQ32" s="80"/>
      <c r="AR32" s="80"/>
      <c r="AS32" s="80"/>
      <c r="AT32" s="80"/>
      <c r="AU32" s="85"/>
      <c r="AV32" s="88"/>
      <c r="AW32" s="86"/>
      <c r="AX32" s="86"/>
      <c r="AY32" s="86"/>
      <c r="AZ32" s="86"/>
      <c r="BA32" s="86"/>
      <c r="BB32" s="86"/>
      <c r="BC32" s="90"/>
      <c r="BD32" s="88"/>
      <c r="BE32" s="86"/>
      <c r="BF32" s="86"/>
      <c r="BG32" s="86"/>
      <c r="BH32" s="86"/>
      <c r="BI32" s="86"/>
      <c r="BJ32" s="86"/>
      <c r="BK32" s="90"/>
      <c r="BL32" s="95"/>
      <c r="BM32" s="93"/>
      <c r="BN32" s="93"/>
      <c r="BO32" s="93"/>
      <c r="BP32" s="93"/>
      <c r="BQ32" s="93"/>
      <c r="BR32" s="93"/>
      <c r="BS32" s="97"/>
      <c r="BT32" s="95"/>
      <c r="BU32" s="93"/>
      <c r="BV32" s="93"/>
      <c r="BW32" s="93"/>
      <c r="BX32" s="93"/>
      <c r="BY32" s="93"/>
      <c r="BZ32" s="93"/>
      <c r="CA32" s="97"/>
      <c r="CB32" s="102"/>
      <c r="CC32" s="100"/>
      <c r="CD32" s="100"/>
      <c r="CE32" s="100"/>
      <c r="CF32" s="100"/>
      <c r="CG32" s="100"/>
      <c r="CH32" s="100"/>
      <c r="CI32" s="104"/>
      <c r="CJ32" s="102"/>
      <c r="CK32" s="100"/>
      <c r="CL32" s="100"/>
      <c r="CM32" s="100"/>
      <c r="CN32" s="100"/>
      <c r="CO32" s="100"/>
      <c r="CP32" s="100"/>
      <c r="CQ32" s="104"/>
      <c r="CR32" s="106"/>
      <c r="CS32" s="111"/>
      <c r="CT32" s="114"/>
      <c r="CU32" s="112"/>
      <c r="CV32" s="112"/>
      <c r="CW32" s="112"/>
      <c r="CX32" s="112"/>
      <c r="CY32" s="112"/>
      <c r="CZ32" s="112"/>
      <c r="DA32" s="116"/>
      <c r="DB32" s="114"/>
      <c r="DC32" s="112"/>
      <c r="DD32" s="112"/>
      <c r="DE32" s="112"/>
      <c r="DF32" s="112"/>
      <c r="DG32" s="112"/>
      <c r="DH32" s="112"/>
      <c r="DI32" s="116"/>
      <c r="DJ32" s="121"/>
      <c r="DK32" s="122"/>
      <c r="DL32" s="122"/>
      <c r="DM32" s="122"/>
      <c r="DN32" s="122"/>
      <c r="DO32" s="122"/>
      <c r="DP32" s="122"/>
      <c r="DQ32" s="123"/>
      <c r="DR32" s="121"/>
      <c r="DS32" s="122"/>
      <c r="DT32" s="122"/>
      <c r="DU32" s="122"/>
      <c r="DV32" s="122"/>
      <c r="DW32" s="122"/>
      <c r="DX32" s="122"/>
      <c r="DY32" s="123"/>
      <c r="DZ32" s="128"/>
      <c r="EA32" s="126"/>
      <c r="EB32" s="126"/>
      <c r="EC32" s="126"/>
      <c r="ED32" s="126"/>
      <c r="EE32" s="126"/>
      <c r="EF32" s="126"/>
      <c r="EG32" s="130"/>
      <c r="EH32" s="128"/>
      <c r="EI32" s="126"/>
      <c r="EJ32" s="126"/>
      <c r="EK32" s="126"/>
      <c r="EL32" s="126"/>
      <c r="EM32" s="126"/>
      <c r="EN32" s="126"/>
      <c r="EO32" s="130"/>
      <c r="EP32" s="133"/>
      <c r="EQ32" s="134"/>
      <c r="ER32" s="182"/>
      <c r="ES32" s="183"/>
    </row>
    <row r="33" spans="1:149">
      <c r="A33" s="54"/>
      <c r="B33" s="55"/>
      <c r="C33" s="55"/>
      <c r="D33" s="49"/>
      <c r="E33" s="54"/>
      <c r="F33" s="61"/>
      <c r="G33" s="64"/>
      <c r="H33" s="59"/>
      <c r="I33" s="59"/>
      <c r="J33" s="59"/>
      <c r="K33" s="59"/>
      <c r="L33" s="59"/>
      <c r="M33" s="59"/>
      <c r="N33" s="65"/>
      <c r="O33" s="57"/>
      <c r="P33" s="59"/>
      <c r="Q33" s="59"/>
      <c r="R33" s="59"/>
      <c r="S33" s="59"/>
      <c r="T33" s="59"/>
      <c r="U33" s="59"/>
      <c r="V33" s="67"/>
      <c r="W33" s="74"/>
      <c r="X33" s="70"/>
      <c r="Y33" s="70"/>
      <c r="Z33" s="70"/>
      <c r="AA33" s="70"/>
      <c r="AB33" s="70"/>
      <c r="AC33" s="70"/>
      <c r="AD33" s="144"/>
      <c r="AE33" s="72"/>
      <c r="AF33" s="70"/>
      <c r="AG33" s="70"/>
      <c r="AH33" s="70"/>
      <c r="AI33" s="70"/>
      <c r="AJ33" s="70"/>
      <c r="AK33" s="70"/>
      <c r="AL33" s="76"/>
      <c r="AM33" s="82"/>
      <c r="AN33" s="80"/>
      <c r="AO33" s="80"/>
      <c r="AP33" s="80"/>
      <c r="AQ33" s="80"/>
      <c r="AR33" s="80"/>
      <c r="AS33" s="80"/>
      <c r="AT33" s="80"/>
      <c r="AU33" s="85"/>
      <c r="AV33" s="88"/>
      <c r="AW33" s="86"/>
      <c r="AX33" s="86"/>
      <c r="AY33" s="86"/>
      <c r="AZ33" s="86"/>
      <c r="BA33" s="86"/>
      <c r="BB33" s="86"/>
      <c r="BC33" s="90"/>
      <c r="BD33" s="88"/>
      <c r="BE33" s="86"/>
      <c r="BF33" s="86"/>
      <c r="BG33" s="86"/>
      <c r="BH33" s="86"/>
      <c r="BI33" s="86"/>
      <c r="BJ33" s="86"/>
      <c r="BK33" s="90"/>
      <c r="BL33" s="95"/>
      <c r="BM33" s="93"/>
      <c r="BN33" s="93"/>
      <c r="BO33" s="93"/>
      <c r="BP33" s="93"/>
      <c r="BQ33" s="93"/>
      <c r="BR33" s="93"/>
      <c r="BS33" s="97"/>
      <c r="BT33" s="95"/>
      <c r="BU33" s="93"/>
      <c r="BV33" s="93"/>
      <c r="BW33" s="93"/>
      <c r="BX33" s="93"/>
      <c r="BY33" s="93"/>
      <c r="BZ33" s="93"/>
      <c r="CA33" s="97"/>
      <c r="CB33" s="102"/>
      <c r="CC33" s="100"/>
      <c r="CD33" s="100"/>
      <c r="CE33" s="100"/>
      <c r="CF33" s="100"/>
      <c r="CG33" s="100"/>
      <c r="CH33" s="100"/>
      <c r="CI33" s="104"/>
      <c r="CJ33" s="102"/>
      <c r="CK33" s="100"/>
      <c r="CL33" s="100"/>
      <c r="CM33" s="100"/>
      <c r="CN33" s="100"/>
      <c r="CO33" s="100"/>
      <c r="CP33" s="100"/>
      <c r="CQ33" s="104"/>
      <c r="CR33" s="106"/>
      <c r="CS33" s="111"/>
      <c r="CT33" s="114"/>
      <c r="CU33" s="112"/>
      <c r="CV33" s="112"/>
      <c r="CW33" s="112"/>
      <c r="CX33" s="112"/>
      <c r="CY33" s="112"/>
      <c r="CZ33" s="112"/>
      <c r="DA33" s="116"/>
      <c r="DB33" s="114"/>
      <c r="DC33" s="112"/>
      <c r="DD33" s="112"/>
      <c r="DE33" s="112"/>
      <c r="DF33" s="112"/>
      <c r="DG33" s="112"/>
      <c r="DH33" s="112"/>
      <c r="DI33" s="116"/>
      <c r="DJ33" s="121"/>
      <c r="DK33" s="122"/>
      <c r="DL33" s="122"/>
      <c r="DM33" s="122"/>
      <c r="DN33" s="122"/>
      <c r="DO33" s="122"/>
      <c r="DP33" s="122"/>
      <c r="DQ33" s="123"/>
      <c r="DR33" s="121"/>
      <c r="DS33" s="122"/>
      <c r="DT33" s="122"/>
      <c r="DU33" s="122"/>
      <c r="DV33" s="122"/>
      <c r="DW33" s="122"/>
      <c r="DX33" s="122"/>
      <c r="DY33" s="123"/>
      <c r="DZ33" s="128"/>
      <c r="EA33" s="126"/>
      <c r="EB33" s="126"/>
      <c r="EC33" s="126"/>
      <c r="ED33" s="126"/>
      <c r="EE33" s="126"/>
      <c r="EF33" s="126"/>
      <c r="EG33" s="130"/>
      <c r="EH33" s="128"/>
      <c r="EI33" s="126"/>
      <c r="EJ33" s="126"/>
      <c r="EK33" s="126"/>
      <c r="EL33" s="126"/>
      <c r="EM33" s="126"/>
      <c r="EN33" s="126"/>
      <c r="EO33" s="130"/>
      <c r="EP33" s="133"/>
      <c r="EQ33" s="134"/>
      <c r="ER33" s="182"/>
      <c r="ES33" s="183"/>
    </row>
    <row r="34" spans="1:149">
      <c r="A34" s="54"/>
      <c r="B34" s="55"/>
      <c r="C34" s="55"/>
      <c r="D34" s="49"/>
      <c r="E34" s="54"/>
      <c r="F34" s="61"/>
      <c r="G34" s="64"/>
      <c r="H34" s="59"/>
      <c r="I34" s="59"/>
      <c r="J34" s="59"/>
      <c r="K34" s="59"/>
      <c r="L34" s="59"/>
      <c r="M34" s="59"/>
      <c r="N34" s="65"/>
      <c r="O34" s="57"/>
      <c r="P34" s="59"/>
      <c r="Q34" s="59"/>
      <c r="R34" s="59"/>
      <c r="S34" s="59"/>
      <c r="T34" s="59"/>
      <c r="U34" s="59"/>
      <c r="V34" s="67"/>
      <c r="W34" s="74"/>
      <c r="X34" s="70"/>
      <c r="Y34" s="70"/>
      <c r="Z34" s="70"/>
      <c r="AA34" s="70"/>
      <c r="AB34" s="70"/>
      <c r="AC34" s="70"/>
      <c r="AD34" s="144"/>
      <c r="AE34" s="72"/>
      <c r="AF34" s="70"/>
      <c r="AG34" s="70"/>
      <c r="AH34" s="70"/>
      <c r="AI34" s="70"/>
      <c r="AJ34" s="70"/>
      <c r="AK34" s="70"/>
      <c r="AL34" s="76"/>
      <c r="AM34" s="82"/>
      <c r="AN34" s="80"/>
      <c r="AO34" s="80"/>
      <c r="AP34" s="80"/>
      <c r="AQ34" s="80"/>
      <c r="AR34" s="80"/>
      <c r="AS34" s="80"/>
      <c r="AT34" s="80"/>
      <c r="AU34" s="85"/>
      <c r="AV34" s="88"/>
      <c r="AW34" s="86"/>
      <c r="AX34" s="86"/>
      <c r="AY34" s="86"/>
      <c r="AZ34" s="86"/>
      <c r="BA34" s="86"/>
      <c r="BB34" s="86"/>
      <c r="BC34" s="90"/>
      <c r="BD34" s="88"/>
      <c r="BE34" s="86"/>
      <c r="BF34" s="86"/>
      <c r="BG34" s="86"/>
      <c r="BH34" s="86"/>
      <c r="BI34" s="86"/>
      <c r="BJ34" s="86"/>
      <c r="BK34" s="90"/>
      <c r="BL34" s="95"/>
      <c r="BM34" s="93"/>
      <c r="BN34" s="93"/>
      <c r="BO34" s="93"/>
      <c r="BP34" s="93"/>
      <c r="BQ34" s="93"/>
      <c r="BR34" s="93"/>
      <c r="BS34" s="97"/>
      <c r="BT34" s="95"/>
      <c r="BU34" s="93"/>
      <c r="BV34" s="93"/>
      <c r="BW34" s="93"/>
      <c r="BX34" s="93"/>
      <c r="BY34" s="93"/>
      <c r="BZ34" s="93"/>
      <c r="CA34" s="97"/>
      <c r="CB34" s="102"/>
      <c r="CC34" s="100"/>
      <c r="CD34" s="100"/>
      <c r="CE34" s="100"/>
      <c r="CF34" s="100"/>
      <c r="CG34" s="100"/>
      <c r="CH34" s="100"/>
      <c r="CI34" s="104"/>
      <c r="CJ34" s="102"/>
      <c r="CK34" s="100"/>
      <c r="CL34" s="100"/>
      <c r="CM34" s="100"/>
      <c r="CN34" s="100"/>
      <c r="CO34" s="100"/>
      <c r="CP34" s="100"/>
      <c r="CQ34" s="104"/>
      <c r="CR34" s="106"/>
      <c r="CS34" s="111"/>
      <c r="CT34" s="114"/>
      <c r="CU34" s="112"/>
      <c r="CV34" s="112"/>
      <c r="CW34" s="112"/>
      <c r="CX34" s="112"/>
      <c r="CY34" s="112"/>
      <c r="CZ34" s="112"/>
      <c r="DA34" s="116"/>
      <c r="DB34" s="114"/>
      <c r="DC34" s="112"/>
      <c r="DD34" s="112"/>
      <c r="DE34" s="112"/>
      <c r="DF34" s="112"/>
      <c r="DG34" s="112"/>
      <c r="DH34" s="112"/>
      <c r="DI34" s="116"/>
      <c r="DJ34" s="121"/>
      <c r="DK34" s="122"/>
      <c r="DL34" s="122"/>
      <c r="DM34" s="122"/>
      <c r="DN34" s="122"/>
      <c r="DO34" s="122"/>
      <c r="DP34" s="122"/>
      <c r="DQ34" s="123"/>
      <c r="DR34" s="121"/>
      <c r="DS34" s="122"/>
      <c r="DT34" s="122"/>
      <c r="DU34" s="122"/>
      <c r="DV34" s="122"/>
      <c r="DW34" s="122"/>
      <c r="DX34" s="122"/>
      <c r="DY34" s="123"/>
      <c r="DZ34" s="128"/>
      <c r="EA34" s="126"/>
      <c r="EB34" s="126"/>
      <c r="EC34" s="126"/>
      <c r="ED34" s="126"/>
      <c r="EE34" s="126"/>
      <c r="EF34" s="126"/>
      <c r="EG34" s="130"/>
      <c r="EH34" s="128"/>
      <c r="EI34" s="126"/>
      <c r="EJ34" s="126"/>
      <c r="EK34" s="126"/>
      <c r="EL34" s="126"/>
      <c r="EM34" s="126"/>
      <c r="EN34" s="126"/>
      <c r="EO34" s="130"/>
      <c r="EP34" s="133"/>
      <c r="EQ34" s="134"/>
      <c r="ER34" s="182"/>
      <c r="ES34" s="183"/>
    </row>
    <row r="35" spans="1:149">
      <c r="A35" s="54"/>
      <c r="B35" s="55"/>
      <c r="C35" s="55"/>
      <c r="D35" s="49"/>
      <c r="E35" s="54"/>
      <c r="F35" s="61"/>
      <c r="G35" s="64"/>
      <c r="H35" s="59"/>
      <c r="I35" s="59"/>
      <c r="J35" s="59"/>
      <c r="K35" s="59"/>
      <c r="L35" s="59"/>
      <c r="M35" s="59"/>
      <c r="N35" s="65"/>
      <c r="O35" s="57"/>
      <c r="P35" s="59"/>
      <c r="Q35" s="59"/>
      <c r="R35" s="59"/>
      <c r="S35" s="59"/>
      <c r="T35" s="59"/>
      <c r="U35" s="59"/>
      <c r="V35" s="67"/>
      <c r="W35" s="74"/>
      <c r="X35" s="70"/>
      <c r="Y35" s="70"/>
      <c r="Z35" s="70"/>
      <c r="AA35" s="70"/>
      <c r="AB35" s="70"/>
      <c r="AC35" s="70"/>
      <c r="AD35" s="144"/>
      <c r="AE35" s="72"/>
      <c r="AF35" s="70"/>
      <c r="AG35" s="70"/>
      <c r="AH35" s="70"/>
      <c r="AI35" s="70"/>
      <c r="AJ35" s="70"/>
      <c r="AK35" s="70"/>
      <c r="AL35" s="76"/>
      <c r="AM35" s="82"/>
      <c r="AN35" s="80"/>
      <c r="AO35" s="80"/>
      <c r="AP35" s="80"/>
      <c r="AQ35" s="80"/>
      <c r="AR35" s="80"/>
      <c r="AS35" s="80"/>
      <c r="AT35" s="80"/>
      <c r="AU35" s="85"/>
      <c r="AV35" s="88"/>
      <c r="AW35" s="86"/>
      <c r="AX35" s="86"/>
      <c r="AY35" s="86"/>
      <c r="AZ35" s="86"/>
      <c r="BA35" s="86"/>
      <c r="BB35" s="86"/>
      <c r="BC35" s="90"/>
      <c r="BD35" s="88"/>
      <c r="BE35" s="86"/>
      <c r="BF35" s="86"/>
      <c r="BG35" s="86"/>
      <c r="BH35" s="86"/>
      <c r="BI35" s="86"/>
      <c r="BJ35" s="86"/>
      <c r="BK35" s="90"/>
      <c r="BL35" s="95"/>
      <c r="BM35" s="93"/>
      <c r="BN35" s="93"/>
      <c r="BO35" s="93"/>
      <c r="BP35" s="93"/>
      <c r="BQ35" s="93"/>
      <c r="BR35" s="93"/>
      <c r="BS35" s="97"/>
      <c r="BT35" s="95"/>
      <c r="BU35" s="93"/>
      <c r="BV35" s="93"/>
      <c r="BW35" s="93"/>
      <c r="BX35" s="93"/>
      <c r="BY35" s="93"/>
      <c r="BZ35" s="93"/>
      <c r="CA35" s="97"/>
      <c r="CB35" s="102"/>
      <c r="CC35" s="100"/>
      <c r="CD35" s="100"/>
      <c r="CE35" s="100"/>
      <c r="CF35" s="100"/>
      <c r="CG35" s="100"/>
      <c r="CH35" s="100"/>
      <c r="CI35" s="104"/>
      <c r="CJ35" s="102"/>
      <c r="CK35" s="100"/>
      <c r="CL35" s="100"/>
      <c r="CM35" s="100"/>
      <c r="CN35" s="100"/>
      <c r="CO35" s="100"/>
      <c r="CP35" s="100"/>
      <c r="CQ35" s="104"/>
      <c r="CR35" s="106"/>
      <c r="CS35" s="111"/>
      <c r="CT35" s="114"/>
      <c r="CU35" s="112"/>
      <c r="CV35" s="112"/>
      <c r="CW35" s="112"/>
      <c r="CX35" s="112"/>
      <c r="CY35" s="112"/>
      <c r="CZ35" s="112"/>
      <c r="DA35" s="116"/>
      <c r="DB35" s="114"/>
      <c r="DC35" s="112"/>
      <c r="DD35" s="112"/>
      <c r="DE35" s="112"/>
      <c r="DF35" s="112"/>
      <c r="DG35" s="112"/>
      <c r="DH35" s="112"/>
      <c r="DI35" s="116"/>
      <c r="DJ35" s="121"/>
      <c r="DK35" s="122"/>
      <c r="DL35" s="122"/>
      <c r="DM35" s="122"/>
      <c r="DN35" s="122"/>
      <c r="DO35" s="122"/>
      <c r="DP35" s="122"/>
      <c r="DQ35" s="123"/>
      <c r="DR35" s="121"/>
      <c r="DS35" s="122"/>
      <c r="DT35" s="122"/>
      <c r="DU35" s="122"/>
      <c r="DV35" s="122"/>
      <c r="DW35" s="122"/>
      <c r="DX35" s="122"/>
      <c r="DY35" s="123"/>
      <c r="DZ35" s="128"/>
      <c r="EA35" s="126"/>
      <c r="EB35" s="126"/>
      <c r="EC35" s="126"/>
      <c r="ED35" s="126"/>
      <c r="EE35" s="126"/>
      <c r="EF35" s="126"/>
      <c r="EG35" s="130"/>
      <c r="EH35" s="128"/>
      <c r="EI35" s="126"/>
      <c r="EJ35" s="126"/>
      <c r="EK35" s="126"/>
      <c r="EL35" s="126"/>
      <c r="EM35" s="126"/>
      <c r="EN35" s="126"/>
      <c r="EO35" s="130"/>
      <c r="EP35" s="133"/>
      <c r="EQ35" s="134"/>
      <c r="ER35" s="182"/>
      <c r="ES35" s="183"/>
    </row>
    <row r="36" spans="1:149">
      <c r="A36" s="54"/>
      <c r="B36" s="55"/>
      <c r="C36" s="55"/>
      <c r="D36" s="49"/>
      <c r="E36" s="54"/>
      <c r="F36" s="61"/>
      <c r="G36" s="64"/>
      <c r="H36" s="59"/>
      <c r="I36" s="59"/>
      <c r="J36" s="59"/>
      <c r="K36" s="59"/>
      <c r="L36" s="59"/>
      <c r="M36" s="59"/>
      <c r="N36" s="65"/>
      <c r="O36" s="57"/>
      <c r="P36" s="59"/>
      <c r="Q36" s="59"/>
      <c r="R36" s="59"/>
      <c r="S36" s="59"/>
      <c r="T36" s="59"/>
      <c r="U36" s="59"/>
      <c r="V36" s="67"/>
      <c r="W36" s="74"/>
      <c r="X36" s="70"/>
      <c r="Y36" s="70"/>
      <c r="Z36" s="70"/>
      <c r="AA36" s="70"/>
      <c r="AB36" s="70"/>
      <c r="AC36" s="70"/>
      <c r="AD36" s="144"/>
      <c r="AE36" s="72"/>
      <c r="AF36" s="70"/>
      <c r="AG36" s="70"/>
      <c r="AH36" s="70"/>
      <c r="AI36" s="70"/>
      <c r="AJ36" s="70"/>
      <c r="AK36" s="70"/>
      <c r="AL36" s="76"/>
      <c r="AM36" s="82"/>
      <c r="AN36" s="80"/>
      <c r="AO36" s="80"/>
      <c r="AP36" s="80"/>
      <c r="AQ36" s="80"/>
      <c r="AR36" s="80"/>
      <c r="AS36" s="80"/>
      <c r="AT36" s="80"/>
      <c r="AU36" s="85"/>
      <c r="AV36" s="88"/>
      <c r="AW36" s="86"/>
      <c r="AX36" s="86"/>
      <c r="AY36" s="86"/>
      <c r="AZ36" s="86"/>
      <c r="BA36" s="86"/>
      <c r="BB36" s="86"/>
      <c r="BC36" s="90"/>
      <c r="BD36" s="88"/>
      <c r="BE36" s="86"/>
      <c r="BF36" s="86"/>
      <c r="BG36" s="86"/>
      <c r="BH36" s="86"/>
      <c r="BI36" s="86"/>
      <c r="BJ36" s="86"/>
      <c r="BK36" s="90"/>
      <c r="BL36" s="95"/>
      <c r="BM36" s="93"/>
      <c r="BN36" s="93"/>
      <c r="BO36" s="93"/>
      <c r="BP36" s="93"/>
      <c r="BQ36" s="93"/>
      <c r="BR36" s="93"/>
      <c r="BS36" s="97"/>
      <c r="BT36" s="95"/>
      <c r="BU36" s="93"/>
      <c r="BV36" s="93"/>
      <c r="BW36" s="93"/>
      <c r="BX36" s="93"/>
      <c r="BY36" s="93"/>
      <c r="BZ36" s="93"/>
      <c r="CA36" s="97"/>
      <c r="CB36" s="102"/>
      <c r="CC36" s="100"/>
      <c r="CD36" s="100"/>
      <c r="CE36" s="100"/>
      <c r="CF36" s="100"/>
      <c r="CG36" s="100"/>
      <c r="CH36" s="100"/>
      <c r="CI36" s="104"/>
      <c r="CJ36" s="102"/>
      <c r="CK36" s="100"/>
      <c r="CL36" s="100"/>
      <c r="CM36" s="100"/>
      <c r="CN36" s="100"/>
      <c r="CO36" s="100"/>
      <c r="CP36" s="100"/>
      <c r="CQ36" s="104"/>
      <c r="CR36" s="106"/>
      <c r="CS36" s="111"/>
      <c r="CT36" s="114"/>
      <c r="CU36" s="112"/>
      <c r="CV36" s="112"/>
      <c r="CW36" s="112"/>
      <c r="CX36" s="112"/>
      <c r="CY36" s="112"/>
      <c r="CZ36" s="112"/>
      <c r="DA36" s="116"/>
      <c r="DB36" s="114"/>
      <c r="DC36" s="112"/>
      <c r="DD36" s="112"/>
      <c r="DE36" s="112"/>
      <c r="DF36" s="112"/>
      <c r="DG36" s="112"/>
      <c r="DH36" s="112"/>
      <c r="DI36" s="116"/>
      <c r="DJ36" s="121"/>
      <c r="DK36" s="122"/>
      <c r="DL36" s="122"/>
      <c r="DM36" s="122"/>
      <c r="DN36" s="122"/>
      <c r="DO36" s="122"/>
      <c r="DP36" s="122"/>
      <c r="DQ36" s="123"/>
      <c r="DR36" s="121"/>
      <c r="DS36" s="122"/>
      <c r="DT36" s="122"/>
      <c r="DU36" s="122"/>
      <c r="DV36" s="122"/>
      <c r="DW36" s="122"/>
      <c r="DX36" s="122"/>
      <c r="DY36" s="123"/>
      <c r="DZ36" s="128"/>
      <c r="EA36" s="126"/>
      <c r="EB36" s="126"/>
      <c r="EC36" s="126"/>
      <c r="ED36" s="126"/>
      <c r="EE36" s="126"/>
      <c r="EF36" s="126"/>
      <c r="EG36" s="130"/>
      <c r="EH36" s="128"/>
      <c r="EI36" s="126"/>
      <c r="EJ36" s="126"/>
      <c r="EK36" s="126"/>
      <c r="EL36" s="126"/>
      <c r="EM36" s="126"/>
      <c r="EN36" s="126"/>
      <c r="EO36" s="130"/>
      <c r="EP36" s="133"/>
      <c r="EQ36" s="134"/>
      <c r="ER36" s="182"/>
      <c r="ES36" s="183"/>
    </row>
    <row r="37" spans="1:149">
      <c r="A37" s="54"/>
      <c r="B37" s="55"/>
      <c r="C37" s="55"/>
      <c r="D37" s="49"/>
      <c r="E37" s="54"/>
      <c r="F37" s="61"/>
      <c r="G37" s="64"/>
      <c r="H37" s="59"/>
      <c r="I37" s="59"/>
      <c r="J37" s="59"/>
      <c r="K37" s="59"/>
      <c r="L37" s="59"/>
      <c r="M37" s="59"/>
      <c r="N37" s="65"/>
      <c r="O37" s="57"/>
      <c r="P37" s="59"/>
      <c r="Q37" s="59"/>
      <c r="R37" s="59"/>
      <c r="S37" s="59"/>
      <c r="T37" s="59"/>
      <c r="U37" s="59"/>
      <c r="V37" s="67"/>
      <c r="W37" s="74"/>
      <c r="X37" s="70"/>
      <c r="Y37" s="70"/>
      <c r="Z37" s="70"/>
      <c r="AA37" s="70"/>
      <c r="AB37" s="70"/>
      <c r="AC37" s="70"/>
      <c r="AD37" s="144"/>
      <c r="AE37" s="72"/>
      <c r="AF37" s="70"/>
      <c r="AG37" s="70"/>
      <c r="AH37" s="70"/>
      <c r="AI37" s="70"/>
      <c r="AJ37" s="70"/>
      <c r="AK37" s="70"/>
      <c r="AL37" s="76"/>
      <c r="AM37" s="82"/>
      <c r="AN37" s="80"/>
      <c r="AO37" s="80"/>
      <c r="AP37" s="80"/>
      <c r="AQ37" s="80"/>
      <c r="AR37" s="80"/>
      <c r="AS37" s="80"/>
      <c r="AT37" s="80"/>
      <c r="AU37" s="85"/>
      <c r="AV37" s="88"/>
      <c r="AW37" s="86"/>
      <c r="AX37" s="86"/>
      <c r="AY37" s="86"/>
      <c r="AZ37" s="86"/>
      <c r="BA37" s="86"/>
      <c r="BB37" s="86"/>
      <c r="BC37" s="90"/>
      <c r="BD37" s="88"/>
      <c r="BE37" s="86"/>
      <c r="BF37" s="86"/>
      <c r="BG37" s="86"/>
      <c r="BH37" s="86"/>
      <c r="BI37" s="86"/>
      <c r="BJ37" s="86"/>
      <c r="BK37" s="90"/>
      <c r="BL37" s="95"/>
      <c r="BM37" s="93"/>
      <c r="BN37" s="93"/>
      <c r="BO37" s="93"/>
      <c r="BP37" s="93"/>
      <c r="BQ37" s="93"/>
      <c r="BR37" s="93"/>
      <c r="BS37" s="97"/>
      <c r="BT37" s="95"/>
      <c r="BU37" s="93"/>
      <c r="BV37" s="93"/>
      <c r="BW37" s="93"/>
      <c r="BX37" s="93"/>
      <c r="BY37" s="93"/>
      <c r="BZ37" s="93"/>
      <c r="CA37" s="97"/>
      <c r="CB37" s="102"/>
      <c r="CC37" s="100"/>
      <c r="CD37" s="100"/>
      <c r="CE37" s="100"/>
      <c r="CF37" s="100"/>
      <c r="CG37" s="100"/>
      <c r="CH37" s="100"/>
      <c r="CI37" s="104"/>
      <c r="CJ37" s="102"/>
      <c r="CK37" s="100"/>
      <c r="CL37" s="100"/>
      <c r="CM37" s="100"/>
      <c r="CN37" s="100"/>
      <c r="CO37" s="100"/>
      <c r="CP37" s="100"/>
      <c r="CQ37" s="104"/>
      <c r="CR37" s="106"/>
      <c r="CS37" s="111"/>
      <c r="CT37" s="114"/>
      <c r="CU37" s="112"/>
      <c r="CV37" s="112"/>
      <c r="CW37" s="112"/>
      <c r="CX37" s="112"/>
      <c r="CY37" s="112"/>
      <c r="CZ37" s="112"/>
      <c r="DA37" s="116"/>
      <c r="DB37" s="114"/>
      <c r="DC37" s="112"/>
      <c r="DD37" s="112"/>
      <c r="DE37" s="112"/>
      <c r="DF37" s="112"/>
      <c r="DG37" s="112"/>
      <c r="DH37" s="112"/>
      <c r="DI37" s="116"/>
      <c r="DJ37" s="121"/>
      <c r="DK37" s="122"/>
      <c r="DL37" s="122"/>
      <c r="DM37" s="122"/>
      <c r="DN37" s="122"/>
      <c r="DO37" s="122"/>
      <c r="DP37" s="122"/>
      <c r="DQ37" s="123"/>
      <c r="DR37" s="121"/>
      <c r="DS37" s="122"/>
      <c r="DT37" s="122"/>
      <c r="DU37" s="122"/>
      <c r="DV37" s="122"/>
      <c r="DW37" s="122"/>
      <c r="DX37" s="122"/>
      <c r="DY37" s="123"/>
      <c r="DZ37" s="128"/>
      <c r="EA37" s="126"/>
      <c r="EB37" s="126"/>
      <c r="EC37" s="126"/>
      <c r="ED37" s="126"/>
      <c r="EE37" s="126"/>
      <c r="EF37" s="126"/>
      <c r="EG37" s="130"/>
      <c r="EH37" s="128"/>
      <c r="EI37" s="126"/>
      <c r="EJ37" s="126"/>
      <c r="EK37" s="126"/>
      <c r="EL37" s="126"/>
      <c r="EM37" s="126"/>
      <c r="EN37" s="126"/>
      <c r="EO37" s="130"/>
      <c r="EP37" s="133"/>
      <c r="EQ37" s="134"/>
      <c r="ER37" s="182"/>
      <c r="ES37" s="183"/>
    </row>
    <row r="38" spans="1:149">
      <c r="A38" s="54"/>
      <c r="B38" s="55"/>
      <c r="C38" s="55"/>
      <c r="D38" s="49"/>
      <c r="E38" s="54"/>
      <c r="F38" s="61"/>
      <c r="G38" s="64"/>
      <c r="H38" s="59"/>
      <c r="I38" s="59"/>
      <c r="J38" s="59"/>
      <c r="K38" s="59"/>
      <c r="L38" s="59"/>
      <c r="M38" s="59"/>
      <c r="N38" s="65"/>
      <c r="O38" s="57"/>
      <c r="P38" s="59"/>
      <c r="Q38" s="59"/>
      <c r="R38" s="59"/>
      <c r="S38" s="59"/>
      <c r="T38" s="59"/>
      <c r="U38" s="59"/>
      <c r="V38" s="67"/>
      <c r="W38" s="74"/>
      <c r="X38" s="70"/>
      <c r="Y38" s="70"/>
      <c r="Z38" s="70"/>
      <c r="AA38" s="70"/>
      <c r="AB38" s="70"/>
      <c r="AC38" s="70"/>
      <c r="AD38" s="144"/>
      <c r="AE38" s="72"/>
      <c r="AF38" s="70"/>
      <c r="AG38" s="70"/>
      <c r="AH38" s="70"/>
      <c r="AI38" s="70"/>
      <c r="AJ38" s="70"/>
      <c r="AK38" s="70"/>
      <c r="AL38" s="76"/>
      <c r="AM38" s="82"/>
      <c r="AN38" s="80"/>
      <c r="AO38" s="80"/>
      <c r="AP38" s="80"/>
      <c r="AQ38" s="80"/>
      <c r="AR38" s="80"/>
      <c r="AS38" s="80"/>
      <c r="AT38" s="80"/>
      <c r="AU38" s="85"/>
      <c r="AV38" s="88"/>
      <c r="AW38" s="86"/>
      <c r="AX38" s="86"/>
      <c r="AY38" s="86"/>
      <c r="AZ38" s="86"/>
      <c r="BA38" s="86"/>
      <c r="BB38" s="86"/>
      <c r="BC38" s="90"/>
      <c r="BD38" s="88"/>
      <c r="BE38" s="86"/>
      <c r="BF38" s="86"/>
      <c r="BG38" s="86"/>
      <c r="BH38" s="86"/>
      <c r="BI38" s="86"/>
      <c r="BJ38" s="86"/>
      <c r="BK38" s="90"/>
      <c r="BL38" s="95"/>
      <c r="BM38" s="93"/>
      <c r="BN38" s="93"/>
      <c r="BO38" s="93"/>
      <c r="BP38" s="93"/>
      <c r="BQ38" s="93"/>
      <c r="BR38" s="93"/>
      <c r="BS38" s="97"/>
      <c r="BT38" s="95"/>
      <c r="BU38" s="93"/>
      <c r="BV38" s="93"/>
      <c r="BW38" s="93"/>
      <c r="BX38" s="93"/>
      <c r="BY38" s="93"/>
      <c r="BZ38" s="93"/>
      <c r="CA38" s="97"/>
      <c r="CB38" s="102"/>
      <c r="CC38" s="100"/>
      <c r="CD38" s="100"/>
      <c r="CE38" s="100"/>
      <c r="CF38" s="100"/>
      <c r="CG38" s="100"/>
      <c r="CH38" s="100"/>
      <c r="CI38" s="104"/>
      <c r="CJ38" s="102"/>
      <c r="CK38" s="100"/>
      <c r="CL38" s="100"/>
      <c r="CM38" s="100"/>
      <c r="CN38" s="100"/>
      <c r="CO38" s="100"/>
      <c r="CP38" s="100"/>
      <c r="CQ38" s="104"/>
      <c r="CR38" s="106"/>
      <c r="CS38" s="111"/>
      <c r="CT38" s="114"/>
      <c r="CU38" s="112"/>
      <c r="CV38" s="112"/>
      <c r="CW38" s="112"/>
      <c r="CX38" s="112"/>
      <c r="CY38" s="112"/>
      <c r="CZ38" s="112"/>
      <c r="DA38" s="116"/>
      <c r="DB38" s="114"/>
      <c r="DC38" s="112"/>
      <c r="DD38" s="112"/>
      <c r="DE38" s="112"/>
      <c r="DF38" s="112"/>
      <c r="DG38" s="112"/>
      <c r="DH38" s="112"/>
      <c r="DI38" s="116"/>
      <c r="DJ38" s="121"/>
      <c r="DK38" s="122"/>
      <c r="DL38" s="122"/>
      <c r="DM38" s="122"/>
      <c r="DN38" s="122"/>
      <c r="DO38" s="122"/>
      <c r="DP38" s="122"/>
      <c r="DQ38" s="123"/>
      <c r="DR38" s="121"/>
      <c r="DS38" s="122"/>
      <c r="DT38" s="122"/>
      <c r="DU38" s="122"/>
      <c r="DV38" s="122"/>
      <c r="DW38" s="122"/>
      <c r="DX38" s="122"/>
      <c r="DY38" s="123"/>
      <c r="DZ38" s="128"/>
      <c r="EA38" s="126"/>
      <c r="EB38" s="126"/>
      <c r="EC38" s="126"/>
      <c r="ED38" s="126"/>
      <c r="EE38" s="126"/>
      <c r="EF38" s="126"/>
      <c r="EG38" s="130"/>
      <c r="EH38" s="128"/>
      <c r="EI38" s="126"/>
      <c r="EJ38" s="126"/>
      <c r="EK38" s="126"/>
      <c r="EL38" s="126"/>
      <c r="EM38" s="126"/>
      <c r="EN38" s="126"/>
      <c r="EO38" s="130"/>
      <c r="EP38" s="133"/>
      <c r="EQ38" s="134"/>
      <c r="ER38" s="182"/>
      <c r="ES38" s="183"/>
    </row>
    <row r="39" spans="1:149">
      <c r="A39" s="54"/>
      <c r="B39" s="55"/>
      <c r="C39" s="55"/>
      <c r="D39" s="49"/>
      <c r="E39" s="54"/>
      <c r="F39" s="61"/>
      <c r="G39" s="64"/>
      <c r="H39" s="59"/>
      <c r="I39" s="59"/>
      <c r="J39" s="59"/>
      <c r="K39" s="59"/>
      <c r="L39" s="59"/>
      <c r="M39" s="59"/>
      <c r="N39" s="65"/>
      <c r="O39" s="57"/>
      <c r="P39" s="59"/>
      <c r="Q39" s="59"/>
      <c r="R39" s="59"/>
      <c r="S39" s="59"/>
      <c r="T39" s="59"/>
      <c r="U39" s="59"/>
      <c r="V39" s="67"/>
      <c r="W39" s="74"/>
      <c r="X39" s="70"/>
      <c r="Y39" s="70"/>
      <c r="Z39" s="70"/>
      <c r="AA39" s="70"/>
      <c r="AB39" s="70"/>
      <c r="AC39" s="70"/>
      <c r="AD39" s="144"/>
      <c r="AE39" s="72"/>
      <c r="AF39" s="70"/>
      <c r="AG39" s="70"/>
      <c r="AH39" s="70"/>
      <c r="AI39" s="70"/>
      <c r="AJ39" s="70"/>
      <c r="AK39" s="70"/>
      <c r="AL39" s="76"/>
      <c r="AM39" s="82"/>
      <c r="AN39" s="80"/>
      <c r="AO39" s="80"/>
      <c r="AP39" s="80"/>
      <c r="AQ39" s="80"/>
      <c r="AR39" s="80"/>
      <c r="AS39" s="80"/>
      <c r="AT39" s="80"/>
      <c r="AU39" s="85"/>
      <c r="AV39" s="88"/>
      <c r="AW39" s="86"/>
      <c r="AX39" s="86"/>
      <c r="AY39" s="86"/>
      <c r="AZ39" s="86"/>
      <c r="BA39" s="86"/>
      <c r="BB39" s="86"/>
      <c r="BC39" s="90"/>
      <c r="BD39" s="88"/>
      <c r="BE39" s="86"/>
      <c r="BF39" s="86"/>
      <c r="BG39" s="86"/>
      <c r="BH39" s="86"/>
      <c r="BI39" s="86"/>
      <c r="BJ39" s="86"/>
      <c r="BK39" s="90"/>
      <c r="BL39" s="95"/>
      <c r="BM39" s="93"/>
      <c r="BN39" s="93"/>
      <c r="BO39" s="93"/>
      <c r="BP39" s="93"/>
      <c r="BQ39" s="93"/>
      <c r="BR39" s="93"/>
      <c r="BS39" s="97"/>
      <c r="BT39" s="95"/>
      <c r="BU39" s="93"/>
      <c r="BV39" s="93"/>
      <c r="BW39" s="93"/>
      <c r="BX39" s="93"/>
      <c r="BY39" s="93"/>
      <c r="BZ39" s="93"/>
      <c r="CA39" s="97"/>
      <c r="CB39" s="102"/>
      <c r="CC39" s="100"/>
      <c r="CD39" s="100"/>
      <c r="CE39" s="100"/>
      <c r="CF39" s="100"/>
      <c r="CG39" s="100"/>
      <c r="CH39" s="100"/>
      <c r="CI39" s="104"/>
      <c r="CJ39" s="102"/>
      <c r="CK39" s="100"/>
      <c r="CL39" s="100"/>
      <c r="CM39" s="100"/>
      <c r="CN39" s="100"/>
      <c r="CO39" s="100"/>
      <c r="CP39" s="100"/>
      <c r="CQ39" s="104"/>
      <c r="CR39" s="106"/>
      <c r="CS39" s="111"/>
      <c r="CT39" s="114"/>
      <c r="CU39" s="112"/>
      <c r="CV39" s="112"/>
      <c r="CW39" s="112"/>
      <c r="CX39" s="112"/>
      <c r="CY39" s="112"/>
      <c r="CZ39" s="112"/>
      <c r="DA39" s="116"/>
      <c r="DB39" s="114"/>
      <c r="DC39" s="112"/>
      <c r="DD39" s="112"/>
      <c r="DE39" s="112"/>
      <c r="DF39" s="112"/>
      <c r="DG39" s="112"/>
      <c r="DH39" s="112"/>
      <c r="DI39" s="116"/>
      <c r="DJ39" s="121"/>
      <c r="DK39" s="122"/>
      <c r="DL39" s="122"/>
      <c r="DM39" s="122"/>
      <c r="DN39" s="122"/>
      <c r="DO39" s="122"/>
      <c r="DP39" s="122"/>
      <c r="DQ39" s="123"/>
      <c r="DR39" s="121"/>
      <c r="DS39" s="122"/>
      <c r="DT39" s="122"/>
      <c r="DU39" s="122"/>
      <c r="DV39" s="122"/>
      <c r="DW39" s="122"/>
      <c r="DX39" s="122"/>
      <c r="DY39" s="123"/>
      <c r="DZ39" s="128"/>
      <c r="EA39" s="126"/>
      <c r="EB39" s="126"/>
      <c r="EC39" s="126"/>
      <c r="ED39" s="126"/>
      <c r="EE39" s="126"/>
      <c r="EF39" s="126"/>
      <c r="EG39" s="130"/>
      <c r="EH39" s="128"/>
      <c r="EI39" s="126"/>
      <c r="EJ39" s="126"/>
      <c r="EK39" s="126"/>
      <c r="EL39" s="126"/>
      <c r="EM39" s="126"/>
      <c r="EN39" s="126"/>
      <c r="EO39" s="130"/>
      <c r="EP39" s="133"/>
      <c r="EQ39" s="134"/>
      <c r="ER39" s="182"/>
      <c r="ES39" s="183"/>
    </row>
    <row r="40" spans="1:149">
      <c r="A40" s="54"/>
      <c r="B40" s="55"/>
      <c r="C40" s="55"/>
      <c r="D40" s="49"/>
      <c r="E40" s="54"/>
      <c r="F40" s="61"/>
      <c r="G40" s="64"/>
      <c r="H40" s="59"/>
      <c r="I40" s="59"/>
      <c r="J40" s="59"/>
      <c r="K40" s="59"/>
      <c r="L40" s="59"/>
      <c r="M40" s="59"/>
      <c r="N40" s="65"/>
      <c r="O40" s="57"/>
      <c r="P40" s="59"/>
      <c r="Q40" s="59"/>
      <c r="R40" s="59"/>
      <c r="S40" s="59"/>
      <c r="T40" s="59"/>
      <c r="U40" s="59"/>
      <c r="V40" s="67"/>
      <c r="W40" s="74"/>
      <c r="X40" s="70"/>
      <c r="Y40" s="70"/>
      <c r="Z40" s="70"/>
      <c r="AA40" s="70"/>
      <c r="AB40" s="70"/>
      <c r="AC40" s="70"/>
      <c r="AD40" s="144"/>
      <c r="AE40" s="72"/>
      <c r="AF40" s="70"/>
      <c r="AG40" s="70"/>
      <c r="AH40" s="70"/>
      <c r="AI40" s="70"/>
      <c r="AJ40" s="70"/>
      <c r="AK40" s="70"/>
      <c r="AL40" s="76"/>
      <c r="AM40" s="82"/>
      <c r="AN40" s="80"/>
      <c r="AO40" s="80"/>
      <c r="AP40" s="80"/>
      <c r="AQ40" s="80"/>
      <c r="AR40" s="80"/>
      <c r="AS40" s="80"/>
      <c r="AT40" s="80"/>
      <c r="AU40" s="85"/>
      <c r="AV40" s="88"/>
      <c r="AW40" s="86"/>
      <c r="AX40" s="86"/>
      <c r="AY40" s="86"/>
      <c r="AZ40" s="86"/>
      <c r="BA40" s="86"/>
      <c r="BB40" s="86"/>
      <c r="BC40" s="90"/>
      <c r="BD40" s="88"/>
      <c r="BE40" s="86"/>
      <c r="BF40" s="86"/>
      <c r="BG40" s="86"/>
      <c r="BH40" s="86"/>
      <c r="BI40" s="86"/>
      <c r="BJ40" s="86"/>
      <c r="BK40" s="90"/>
      <c r="BL40" s="95"/>
      <c r="BM40" s="93"/>
      <c r="BN40" s="93"/>
      <c r="BO40" s="93"/>
      <c r="BP40" s="93"/>
      <c r="BQ40" s="93"/>
      <c r="BR40" s="93"/>
      <c r="BS40" s="97"/>
      <c r="BT40" s="95"/>
      <c r="BU40" s="93"/>
      <c r="BV40" s="93"/>
      <c r="BW40" s="93"/>
      <c r="BX40" s="93"/>
      <c r="BY40" s="93"/>
      <c r="BZ40" s="93"/>
      <c r="CA40" s="97"/>
      <c r="CB40" s="102"/>
      <c r="CC40" s="100"/>
      <c r="CD40" s="100"/>
      <c r="CE40" s="100"/>
      <c r="CF40" s="100"/>
      <c r="CG40" s="100"/>
      <c r="CH40" s="100"/>
      <c r="CI40" s="104"/>
      <c r="CJ40" s="102"/>
      <c r="CK40" s="100"/>
      <c r="CL40" s="100"/>
      <c r="CM40" s="100"/>
      <c r="CN40" s="100"/>
      <c r="CO40" s="100"/>
      <c r="CP40" s="100"/>
      <c r="CQ40" s="104"/>
      <c r="CR40" s="106"/>
      <c r="CS40" s="111"/>
      <c r="CT40" s="114"/>
      <c r="CU40" s="112"/>
      <c r="CV40" s="112"/>
      <c r="CW40" s="112"/>
      <c r="CX40" s="112"/>
      <c r="CY40" s="112"/>
      <c r="CZ40" s="112"/>
      <c r="DA40" s="116"/>
      <c r="DB40" s="114"/>
      <c r="DC40" s="112"/>
      <c r="DD40" s="112"/>
      <c r="DE40" s="112"/>
      <c r="DF40" s="112"/>
      <c r="DG40" s="112"/>
      <c r="DH40" s="112"/>
      <c r="DI40" s="116"/>
      <c r="DJ40" s="121"/>
      <c r="DK40" s="122"/>
      <c r="DL40" s="122"/>
      <c r="DM40" s="122"/>
      <c r="DN40" s="122"/>
      <c r="DO40" s="122"/>
      <c r="DP40" s="122"/>
      <c r="DQ40" s="123"/>
      <c r="DR40" s="121"/>
      <c r="DS40" s="122"/>
      <c r="DT40" s="122"/>
      <c r="DU40" s="122"/>
      <c r="DV40" s="122"/>
      <c r="DW40" s="122"/>
      <c r="DX40" s="122"/>
      <c r="DY40" s="123"/>
      <c r="DZ40" s="128"/>
      <c r="EA40" s="126"/>
      <c r="EB40" s="126"/>
      <c r="EC40" s="126"/>
      <c r="ED40" s="126"/>
      <c r="EE40" s="126"/>
      <c r="EF40" s="126"/>
      <c r="EG40" s="130"/>
      <c r="EH40" s="128"/>
      <c r="EI40" s="126"/>
      <c r="EJ40" s="126"/>
      <c r="EK40" s="126"/>
      <c r="EL40" s="126"/>
      <c r="EM40" s="126"/>
      <c r="EN40" s="126"/>
      <c r="EO40" s="130"/>
      <c r="EP40" s="133"/>
      <c r="EQ40" s="134"/>
      <c r="ER40" s="182"/>
      <c r="ES40" s="183"/>
    </row>
    <row r="41" spans="1:149">
      <c r="A41" s="54"/>
      <c r="B41" s="55"/>
      <c r="C41" s="55"/>
      <c r="D41" s="49"/>
      <c r="E41" s="54"/>
      <c r="F41" s="61"/>
      <c r="G41" s="64"/>
      <c r="H41" s="59"/>
      <c r="I41" s="59"/>
      <c r="J41" s="59"/>
      <c r="K41" s="59"/>
      <c r="L41" s="59"/>
      <c r="M41" s="59"/>
      <c r="N41" s="65"/>
      <c r="O41" s="57"/>
      <c r="P41" s="59"/>
      <c r="Q41" s="59"/>
      <c r="R41" s="59"/>
      <c r="S41" s="59"/>
      <c r="T41" s="59"/>
      <c r="U41" s="59"/>
      <c r="V41" s="67"/>
      <c r="W41" s="74"/>
      <c r="X41" s="70"/>
      <c r="Y41" s="70"/>
      <c r="Z41" s="70"/>
      <c r="AA41" s="70"/>
      <c r="AB41" s="70"/>
      <c r="AC41" s="70"/>
      <c r="AD41" s="144"/>
      <c r="AE41" s="72"/>
      <c r="AF41" s="70"/>
      <c r="AG41" s="70"/>
      <c r="AH41" s="70"/>
      <c r="AI41" s="70"/>
      <c r="AJ41" s="70"/>
      <c r="AK41" s="70"/>
      <c r="AL41" s="76"/>
      <c r="AM41" s="82"/>
      <c r="AN41" s="80"/>
      <c r="AO41" s="80"/>
      <c r="AP41" s="80"/>
      <c r="AQ41" s="80"/>
      <c r="AR41" s="80"/>
      <c r="AS41" s="80"/>
      <c r="AT41" s="80"/>
      <c r="AU41" s="85"/>
      <c r="AV41" s="88"/>
      <c r="AW41" s="86"/>
      <c r="AX41" s="86"/>
      <c r="AY41" s="86"/>
      <c r="AZ41" s="86"/>
      <c r="BA41" s="86"/>
      <c r="BB41" s="86"/>
      <c r="BC41" s="90"/>
      <c r="BD41" s="88"/>
      <c r="BE41" s="86"/>
      <c r="BF41" s="86"/>
      <c r="BG41" s="86"/>
      <c r="BH41" s="86"/>
      <c r="BI41" s="86"/>
      <c r="BJ41" s="86"/>
      <c r="BK41" s="90"/>
      <c r="BL41" s="95"/>
      <c r="BM41" s="93"/>
      <c r="BN41" s="93"/>
      <c r="BO41" s="93"/>
      <c r="BP41" s="93"/>
      <c r="BQ41" s="93"/>
      <c r="BR41" s="93"/>
      <c r="BS41" s="97"/>
      <c r="BT41" s="95"/>
      <c r="BU41" s="93"/>
      <c r="BV41" s="93"/>
      <c r="BW41" s="93"/>
      <c r="BX41" s="93"/>
      <c r="BY41" s="93"/>
      <c r="BZ41" s="93"/>
      <c r="CA41" s="97"/>
      <c r="CB41" s="102"/>
      <c r="CC41" s="100"/>
      <c r="CD41" s="100"/>
      <c r="CE41" s="100"/>
      <c r="CF41" s="100"/>
      <c r="CG41" s="100"/>
      <c r="CH41" s="100"/>
      <c r="CI41" s="104"/>
      <c r="CJ41" s="102"/>
      <c r="CK41" s="100"/>
      <c r="CL41" s="100"/>
      <c r="CM41" s="100"/>
      <c r="CN41" s="100"/>
      <c r="CO41" s="100"/>
      <c r="CP41" s="100"/>
      <c r="CQ41" s="104"/>
      <c r="CR41" s="106"/>
      <c r="CS41" s="111"/>
      <c r="CT41" s="114"/>
      <c r="CU41" s="112"/>
      <c r="CV41" s="112"/>
      <c r="CW41" s="112"/>
      <c r="CX41" s="112"/>
      <c r="CY41" s="112"/>
      <c r="CZ41" s="112"/>
      <c r="DA41" s="116"/>
      <c r="DB41" s="114"/>
      <c r="DC41" s="112"/>
      <c r="DD41" s="112"/>
      <c r="DE41" s="112"/>
      <c r="DF41" s="112"/>
      <c r="DG41" s="112"/>
      <c r="DH41" s="112"/>
      <c r="DI41" s="116"/>
      <c r="DJ41" s="121"/>
      <c r="DK41" s="122"/>
      <c r="DL41" s="122"/>
      <c r="DM41" s="122"/>
      <c r="DN41" s="122"/>
      <c r="DO41" s="122"/>
      <c r="DP41" s="122"/>
      <c r="DQ41" s="123"/>
      <c r="DR41" s="121"/>
      <c r="DS41" s="122"/>
      <c r="DT41" s="122"/>
      <c r="DU41" s="122"/>
      <c r="DV41" s="122"/>
      <c r="DW41" s="122"/>
      <c r="DX41" s="122"/>
      <c r="DY41" s="123"/>
      <c r="DZ41" s="128"/>
      <c r="EA41" s="126"/>
      <c r="EB41" s="126"/>
      <c r="EC41" s="126"/>
      <c r="ED41" s="126"/>
      <c r="EE41" s="126"/>
      <c r="EF41" s="126"/>
      <c r="EG41" s="130"/>
      <c r="EH41" s="128"/>
      <c r="EI41" s="126"/>
      <c r="EJ41" s="126"/>
      <c r="EK41" s="126"/>
      <c r="EL41" s="126"/>
      <c r="EM41" s="126"/>
      <c r="EN41" s="126"/>
      <c r="EO41" s="130"/>
      <c r="EP41" s="133"/>
      <c r="EQ41" s="134"/>
      <c r="ER41" s="182"/>
      <c r="ES41" s="183"/>
    </row>
    <row r="42" spans="1:149">
      <c r="A42" s="54"/>
      <c r="B42" s="55"/>
      <c r="C42" s="55"/>
      <c r="D42" s="49"/>
      <c r="E42" s="54"/>
      <c r="F42" s="61"/>
      <c r="G42" s="64"/>
      <c r="H42" s="59"/>
      <c r="I42" s="59"/>
      <c r="J42" s="59"/>
      <c r="K42" s="59"/>
      <c r="L42" s="59"/>
      <c r="M42" s="59"/>
      <c r="N42" s="65"/>
      <c r="O42" s="57"/>
      <c r="P42" s="59"/>
      <c r="Q42" s="59"/>
      <c r="R42" s="59"/>
      <c r="S42" s="59"/>
      <c r="T42" s="59"/>
      <c r="U42" s="59"/>
      <c r="V42" s="67"/>
      <c r="W42" s="74"/>
      <c r="X42" s="70"/>
      <c r="Y42" s="70"/>
      <c r="Z42" s="70"/>
      <c r="AA42" s="70"/>
      <c r="AB42" s="70"/>
      <c r="AC42" s="70"/>
      <c r="AD42" s="144"/>
      <c r="AE42" s="72"/>
      <c r="AF42" s="70"/>
      <c r="AG42" s="70"/>
      <c r="AH42" s="70"/>
      <c r="AI42" s="70"/>
      <c r="AJ42" s="70"/>
      <c r="AK42" s="70"/>
      <c r="AL42" s="76"/>
      <c r="AM42" s="82"/>
      <c r="AN42" s="80"/>
      <c r="AO42" s="80"/>
      <c r="AP42" s="80"/>
      <c r="AQ42" s="80"/>
      <c r="AR42" s="80"/>
      <c r="AS42" s="80"/>
      <c r="AT42" s="80"/>
      <c r="AU42" s="85"/>
      <c r="AV42" s="88"/>
      <c r="AW42" s="86"/>
      <c r="AX42" s="86"/>
      <c r="AY42" s="86"/>
      <c r="AZ42" s="86"/>
      <c r="BA42" s="86"/>
      <c r="BB42" s="86"/>
      <c r="BC42" s="90"/>
      <c r="BD42" s="88"/>
      <c r="BE42" s="86"/>
      <c r="BF42" s="86"/>
      <c r="BG42" s="86"/>
      <c r="BH42" s="86"/>
      <c r="BI42" s="86"/>
      <c r="BJ42" s="86"/>
      <c r="BK42" s="90"/>
      <c r="BL42" s="95"/>
      <c r="BM42" s="93"/>
      <c r="BN42" s="93"/>
      <c r="BO42" s="93"/>
      <c r="BP42" s="93"/>
      <c r="BQ42" s="93"/>
      <c r="BR42" s="93"/>
      <c r="BS42" s="97"/>
      <c r="BT42" s="95"/>
      <c r="BU42" s="93"/>
      <c r="BV42" s="93"/>
      <c r="BW42" s="93"/>
      <c r="BX42" s="93"/>
      <c r="BY42" s="93"/>
      <c r="BZ42" s="93"/>
      <c r="CA42" s="97"/>
      <c r="CB42" s="102"/>
      <c r="CC42" s="100"/>
      <c r="CD42" s="100"/>
      <c r="CE42" s="100"/>
      <c r="CF42" s="100"/>
      <c r="CG42" s="100"/>
      <c r="CH42" s="100"/>
      <c r="CI42" s="104"/>
      <c r="CJ42" s="102"/>
      <c r="CK42" s="100"/>
      <c r="CL42" s="100"/>
      <c r="CM42" s="100"/>
      <c r="CN42" s="100"/>
      <c r="CO42" s="100"/>
      <c r="CP42" s="100"/>
      <c r="CQ42" s="104"/>
      <c r="CR42" s="106"/>
      <c r="CS42" s="111"/>
      <c r="CT42" s="114"/>
      <c r="CU42" s="112"/>
      <c r="CV42" s="112"/>
      <c r="CW42" s="112"/>
      <c r="CX42" s="112"/>
      <c r="CY42" s="112"/>
      <c r="CZ42" s="112"/>
      <c r="DA42" s="116"/>
      <c r="DB42" s="114"/>
      <c r="DC42" s="112"/>
      <c r="DD42" s="112"/>
      <c r="DE42" s="112"/>
      <c r="DF42" s="112"/>
      <c r="DG42" s="112"/>
      <c r="DH42" s="112"/>
      <c r="DI42" s="116"/>
      <c r="DJ42" s="121"/>
      <c r="DK42" s="122"/>
      <c r="DL42" s="122"/>
      <c r="DM42" s="122"/>
      <c r="DN42" s="122"/>
      <c r="DO42" s="122"/>
      <c r="DP42" s="122"/>
      <c r="DQ42" s="123"/>
      <c r="DR42" s="121"/>
      <c r="DS42" s="122"/>
      <c r="DT42" s="122"/>
      <c r="DU42" s="122"/>
      <c r="DV42" s="122"/>
      <c r="DW42" s="122"/>
      <c r="DX42" s="122"/>
      <c r="DY42" s="123"/>
      <c r="DZ42" s="128"/>
      <c r="EA42" s="126"/>
      <c r="EB42" s="126"/>
      <c r="EC42" s="126"/>
      <c r="ED42" s="126"/>
      <c r="EE42" s="126"/>
      <c r="EF42" s="126"/>
      <c r="EG42" s="130"/>
      <c r="EH42" s="128"/>
      <c r="EI42" s="126"/>
      <c r="EJ42" s="126"/>
      <c r="EK42" s="126"/>
      <c r="EL42" s="126"/>
      <c r="EM42" s="126"/>
      <c r="EN42" s="126"/>
      <c r="EO42" s="130"/>
      <c r="EP42" s="133"/>
      <c r="EQ42" s="134"/>
      <c r="ER42" s="182"/>
      <c r="ES42" s="183"/>
    </row>
    <row r="43" spans="1:149">
      <c r="A43" s="54"/>
      <c r="B43" s="55"/>
      <c r="C43" s="55"/>
      <c r="D43" s="49"/>
      <c r="E43" s="54"/>
      <c r="F43" s="61"/>
      <c r="G43" s="64"/>
      <c r="H43" s="59"/>
      <c r="I43" s="59"/>
      <c r="J43" s="59"/>
      <c r="K43" s="59"/>
      <c r="L43" s="59"/>
      <c r="M43" s="59"/>
      <c r="N43" s="65"/>
      <c r="O43" s="57"/>
      <c r="P43" s="59"/>
      <c r="Q43" s="59"/>
      <c r="R43" s="59"/>
      <c r="S43" s="59"/>
      <c r="T43" s="59"/>
      <c r="U43" s="59"/>
      <c r="V43" s="67"/>
      <c r="W43" s="74"/>
      <c r="X43" s="70"/>
      <c r="Y43" s="70"/>
      <c r="Z43" s="70"/>
      <c r="AA43" s="70"/>
      <c r="AB43" s="70"/>
      <c r="AC43" s="70"/>
      <c r="AD43" s="144"/>
      <c r="AE43" s="72"/>
      <c r="AF43" s="70"/>
      <c r="AG43" s="70"/>
      <c r="AH43" s="70"/>
      <c r="AI43" s="70"/>
      <c r="AJ43" s="70"/>
      <c r="AK43" s="70"/>
      <c r="AL43" s="76"/>
      <c r="AM43" s="82"/>
      <c r="AN43" s="80"/>
      <c r="AO43" s="80"/>
      <c r="AP43" s="80"/>
      <c r="AQ43" s="80"/>
      <c r="AR43" s="80"/>
      <c r="AS43" s="80"/>
      <c r="AT43" s="80"/>
      <c r="AU43" s="85"/>
      <c r="AV43" s="88"/>
      <c r="AW43" s="86"/>
      <c r="AX43" s="86"/>
      <c r="AY43" s="86"/>
      <c r="AZ43" s="86"/>
      <c r="BA43" s="86"/>
      <c r="BB43" s="86"/>
      <c r="BC43" s="90"/>
      <c r="BD43" s="88"/>
      <c r="BE43" s="86"/>
      <c r="BF43" s="86"/>
      <c r="BG43" s="86"/>
      <c r="BH43" s="86"/>
      <c r="BI43" s="86"/>
      <c r="BJ43" s="86"/>
      <c r="BK43" s="90"/>
      <c r="BL43" s="95"/>
      <c r="BM43" s="93"/>
      <c r="BN43" s="93"/>
      <c r="BO43" s="93"/>
      <c r="BP43" s="93"/>
      <c r="BQ43" s="93"/>
      <c r="BR43" s="93"/>
      <c r="BS43" s="97"/>
      <c r="BT43" s="95"/>
      <c r="BU43" s="93"/>
      <c r="BV43" s="93"/>
      <c r="BW43" s="93"/>
      <c r="BX43" s="93"/>
      <c r="BY43" s="93"/>
      <c r="BZ43" s="93"/>
      <c r="CA43" s="97"/>
      <c r="CB43" s="102"/>
      <c r="CC43" s="100"/>
      <c r="CD43" s="100"/>
      <c r="CE43" s="100"/>
      <c r="CF43" s="100"/>
      <c r="CG43" s="100"/>
      <c r="CH43" s="100"/>
      <c r="CI43" s="104"/>
      <c r="CJ43" s="102"/>
      <c r="CK43" s="100"/>
      <c r="CL43" s="100"/>
      <c r="CM43" s="100"/>
      <c r="CN43" s="100"/>
      <c r="CO43" s="100"/>
      <c r="CP43" s="100"/>
      <c r="CQ43" s="104"/>
      <c r="CR43" s="106"/>
      <c r="CS43" s="111"/>
      <c r="CT43" s="114"/>
      <c r="CU43" s="112"/>
      <c r="CV43" s="112"/>
      <c r="CW43" s="112"/>
      <c r="CX43" s="112"/>
      <c r="CY43" s="112"/>
      <c r="CZ43" s="112"/>
      <c r="DA43" s="116"/>
      <c r="DB43" s="114"/>
      <c r="DC43" s="112"/>
      <c r="DD43" s="112"/>
      <c r="DE43" s="112"/>
      <c r="DF43" s="112"/>
      <c r="DG43" s="112"/>
      <c r="DH43" s="112"/>
      <c r="DI43" s="116"/>
      <c r="DJ43" s="121"/>
      <c r="DK43" s="122"/>
      <c r="DL43" s="122"/>
      <c r="DM43" s="122"/>
      <c r="DN43" s="122"/>
      <c r="DO43" s="122"/>
      <c r="DP43" s="122"/>
      <c r="DQ43" s="123"/>
      <c r="DR43" s="121"/>
      <c r="DS43" s="122"/>
      <c r="DT43" s="122"/>
      <c r="DU43" s="122"/>
      <c r="DV43" s="122"/>
      <c r="DW43" s="122"/>
      <c r="DX43" s="122"/>
      <c r="DY43" s="123"/>
      <c r="DZ43" s="128"/>
      <c r="EA43" s="126"/>
      <c r="EB43" s="126"/>
      <c r="EC43" s="126"/>
      <c r="ED43" s="126"/>
      <c r="EE43" s="126"/>
      <c r="EF43" s="126"/>
      <c r="EG43" s="130"/>
      <c r="EH43" s="128"/>
      <c r="EI43" s="126"/>
      <c r="EJ43" s="126"/>
      <c r="EK43" s="126"/>
      <c r="EL43" s="126"/>
      <c r="EM43" s="126"/>
      <c r="EN43" s="126"/>
      <c r="EO43" s="130"/>
      <c r="EP43" s="133"/>
      <c r="EQ43" s="134"/>
      <c r="ER43" s="182"/>
      <c r="ES43" s="183"/>
    </row>
    <row r="44" spans="1:149">
      <c r="A44" s="54"/>
      <c r="B44" s="55"/>
      <c r="C44" s="55"/>
      <c r="D44" s="49"/>
      <c r="E44" s="54"/>
      <c r="F44" s="61"/>
      <c r="G44" s="64"/>
      <c r="H44" s="59"/>
      <c r="I44" s="59"/>
      <c r="J44" s="59"/>
      <c r="K44" s="59"/>
      <c r="L44" s="59"/>
      <c r="M44" s="59"/>
      <c r="N44" s="65"/>
      <c r="O44" s="57"/>
      <c r="P44" s="59"/>
      <c r="Q44" s="59"/>
      <c r="R44" s="59"/>
      <c r="S44" s="59"/>
      <c r="T44" s="59"/>
      <c r="U44" s="59"/>
      <c r="V44" s="67"/>
      <c r="W44" s="74"/>
      <c r="X44" s="70"/>
      <c r="Y44" s="70"/>
      <c r="Z44" s="70"/>
      <c r="AA44" s="70"/>
      <c r="AB44" s="70"/>
      <c r="AC44" s="70"/>
      <c r="AD44" s="144"/>
      <c r="AE44" s="72"/>
      <c r="AF44" s="70"/>
      <c r="AG44" s="70"/>
      <c r="AH44" s="70"/>
      <c r="AI44" s="70"/>
      <c r="AJ44" s="70"/>
      <c r="AK44" s="70"/>
      <c r="AL44" s="76"/>
      <c r="AM44" s="82"/>
      <c r="AN44" s="80"/>
      <c r="AO44" s="80"/>
      <c r="AP44" s="80"/>
      <c r="AQ44" s="80"/>
      <c r="AR44" s="80"/>
      <c r="AS44" s="80"/>
      <c r="AT44" s="80"/>
      <c r="AU44" s="85"/>
      <c r="AV44" s="88"/>
      <c r="AW44" s="86"/>
      <c r="AX44" s="86"/>
      <c r="AY44" s="86"/>
      <c r="AZ44" s="86"/>
      <c r="BA44" s="86"/>
      <c r="BB44" s="86"/>
      <c r="BC44" s="90"/>
      <c r="BD44" s="88"/>
      <c r="BE44" s="86"/>
      <c r="BF44" s="86"/>
      <c r="BG44" s="86"/>
      <c r="BH44" s="86"/>
      <c r="BI44" s="86"/>
      <c r="BJ44" s="86"/>
      <c r="BK44" s="90"/>
      <c r="BL44" s="95"/>
      <c r="BM44" s="93"/>
      <c r="BN44" s="93"/>
      <c r="BO44" s="93"/>
      <c r="BP44" s="93"/>
      <c r="BQ44" s="93"/>
      <c r="BR44" s="93"/>
      <c r="BS44" s="97"/>
      <c r="BT44" s="95"/>
      <c r="BU44" s="93"/>
      <c r="BV44" s="93"/>
      <c r="BW44" s="93"/>
      <c r="BX44" s="93"/>
      <c r="BY44" s="93"/>
      <c r="BZ44" s="93"/>
      <c r="CA44" s="97"/>
      <c r="CB44" s="102"/>
      <c r="CC44" s="100"/>
      <c r="CD44" s="100"/>
      <c r="CE44" s="100"/>
      <c r="CF44" s="100"/>
      <c r="CG44" s="100"/>
      <c r="CH44" s="100"/>
      <c r="CI44" s="104"/>
      <c r="CJ44" s="102"/>
      <c r="CK44" s="100"/>
      <c r="CL44" s="100"/>
      <c r="CM44" s="100"/>
      <c r="CN44" s="100"/>
      <c r="CO44" s="100"/>
      <c r="CP44" s="100"/>
      <c r="CQ44" s="104"/>
      <c r="CR44" s="106"/>
      <c r="CS44" s="111"/>
      <c r="CT44" s="114"/>
      <c r="CU44" s="112"/>
      <c r="CV44" s="112"/>
      <c r="CW44" s="112"/>
      <c r="CX44" s="112"/>
      <c r="CY44" s="112"/>
      <c r="CZ44" s="112"/>
      <c r="DA44" s="116"/>
      <c r="DB44" s="114"/>
      <c r="DC44" s="112"/>
      <c r="DD44" s="112"/>
      <c r="DE44" s="112"/>
      <c r="DF44" s="112"/>
      <c r="DG44" s="112"/>
      <c r="DH44" s="112"/>
      <c r="DI44" s="116"/>
      <c r="DJ44" s="121"/>
      <c r="DK44" s="122"/>
      <c r="DL44" s="122"/>
      <c r="DM44" s="122"/>
      <c r="DN44" s="122"/>
      <c r="DO44" s="122"/>
      <c r="DP44" s="122"/>
      <c r="DQ44" s="123"/>
      <c r="DR44" s="121"/>
      <c r="DS44" s="122"/>
      <c r="DT44" s="122"/>
      <c r="DU44" s="122"/>
      <c r="DV44" s="122"/>
      <c r="DW44" s="122"/>
      <c r="DX44" s="122"/>
      <c r="DY44" s="123"/>
      <c r="DZ44" s="128"/>
      <c r="EA44" s="126"/>
      <c r="EB44" s="126"/>
      <c r="EC44" s="126"/>
      <c r="ED44" s="126"/>
      <c r="EE44" s="126"/>
      <c r="EF44" s="126"/>
      <c r="EG44" s="130"/>
      <c r="EH44" s="128"/>
      <c r="EI44" s="126"/>
      <c r="EJ44" s="126"/>
      <c r="EK44" s="126"/>
      <c r="EL44" s="126"/>
      <c r="EM44" s="126"/>
      <c r="EN44" s="126"/>
      <c r="EO44" s="130"/>
      <c r="EP44" s="133"/>
      <c r="EQ44" s="134"/>
      <c r="ER44" s="182"/>
      <c r="ES44" s="183"/>
    </row>
    <row r="45" spans="1:149">
      <c r="A45" s="54"/>
      <c r="B45" s="55"/>
      <c r="C45" s="55"/>
      <c r="D45" s="49"/>
      <c r="E45" s="54"/>
      <c r="F45" s="61"/>
      <c r="G45" s="64"/>
      <c r="H45" s="59"/>
      <c r="I45" s="59"/>
      <c r="J45" s="59"/>
      <c r="K45" s="59"/>
      <c r="L45" s="59"/>
      <c r="M45" s="59"/>
      <c r="N45" s="65"/>
      <c r="O45" s="57"/>
      <c r="P45" s="59"/>
      <c r="Q45" s="59"/>
      <c r="R45" s="59"/>
      <c r="S45" s="59"/>
      <c r="T45" s="59"/>
      <c r="U45" s="59"/>
      <c r="V45" s="67"/>
      <c r="W45" s="74"/>
      <c r="X45" s="70"/>
      <c r="Y45" s="70"/>
      <c r="Z45" s="70"/>
      <c r="AA45" s="70"/>
      <c r="AB45" s="70"/>
      <c r="AC45" s="70"/>
      <c r="AD45" s="144"/>
      <c r="AE45" s="72"/>
      <c r="AF45" s="70"/>
      <c r="AG45" s="70"/>
      <c r="AH45" s="70"/>
      <c r="AI45" s="70"/>
      <c r="AJ45" s="70"/>
      <c r="AK45" s="70"/>
      <c r="AL45" s="76"/>
      <c r="AM45" s="82"/>
      <c r="AN45" s="80"/>
      <c r="AO45" s="80"/>
      <c r="AP45" s="80"/>
      <c r="AQ45" s="80"/>
      <c r="AR45" s="80"/>
      <c r="AS45" s="80"/>
      <c r="AT45" s="80"/>
      <c r="AU45" s="85"/>
      <c r="AV45" s="88"/>
      <c r="AW45" s="86"/>
      <c r="AX45" s="86"/>
      <c r="AY45" s="86"/>
      <c r="AZ45" s="86"/>
      <c r="BA45" s="86"/>
      <c r="BB45" s="86"/>
      <c r="BC45" s="90"/>
      <c r="BD45" s="88"/>
      <c r="BE45" s="86"/>
      <c r="BF45" s="86"/>
      <c r="BG45" s="86"/>
      <c r="BH45" s="86"/>
      <c r="BI45" s="86"/>
      <c r="BJ45" s="86"/>
      <c r="BK45" s="90"/>
      <c r="BL45" s="95"/>
      <c r="BM45" s="93"/>
      <c r="BN45" s="93"/>
      <c r="BO45" s="93"/>
      <c r="BP45" s="93"/>
      <c r="BQ45" s="93"/>
      <c r="BR45" s="93"/>
      <c r="BS45" s="97"/>
      <c r="BT45" s="95"/>
      <c r="BU45" s="93"/>
      <c r="BV45" s="93"/>
      <c r="BW45" s="93"/>
      <c r="BX45" s="93"/>
      <c r="BY45" s="93"/>
      <c r="BZ45" s="93"/>
      <c r="CA45" s="97"/>
      <c r="CB45" s="102"/>
      <c r="CC45" s="100"/>
      <c r="CD45" s="100"/>
      <c r="CE45" s="100"/>
      <c r="CF45" s="100"/>
      <c r="CG45" s="100"/>
      <c r="CH45" s="100"/>
      <c r="CI45" s="104"/>
      <c r="CJ45" s="102"/>
      <c r="CK45" s="100"/>
      <c r="CL45" s="100"/>
      <c r="CM45" s="100"/>
      <c r="CN45" s="100"/>
      <c r="CO45" s="100"/>
      <c r="CP45" s="100"/>
      <c r="CQ45" s="104"/>
      <c r="CR45" s="106"/>
      <c r="CS45" s="111"/>
      <c r="CT45" s="114"/>
      <c r="CU45" s="112"/>
      <c r="CV45" s="112"/>
      <c r="CW45" s="112"/>
      <c r="CX45" s="112"/>
      <c r="CY45" s="112"/>
      <c r="CZ45" s="112"/>
      <c r="DA45" s="116"/>
      <c r="DB45" s="114"/>
      <c r="DC45" s="112"/>
      <c r="DD45" s="112"/>
      <c r="DE45" s="112"/>
      <c r="DF45" s="112"/>
      <c r="DG45" s="112"/>
      <c r="DH45" s="112"/>
      <c r="DI45" s="116"/>
      <c r="DJ45" s="121"/>
      <c r="DK45" s="122"/>
      <c r="DL45" s="122"/>
      <c r="DM45" s="122"/>
      <c r="DN45" s="122"/>
      <c r="DO45" s="122"/>
      <c r="DP45" s="122"/>
      <c r="DQ45" s="123"/>
      <c r="DR45" s="121"/>
      <c r="DS45" s="122"/>
      <c r="DT45" s="122"/>
      <c r="DU45" s="122"/>
      <c r="DV45" s="122"/>
      <c r="DW45" s="122"/>
      <c r="DX45" s="122"/>
      <c r="DY45" s="123"/>
      <c r="DZ45" s="128"/>
      <c r="EA45" s="126"/>
      <c r="EB45" s="126"/>
      <c r="EC45" s="126"/>
      <c r="ED45" s="126"/>
      <c r="EE45" s="126"/>
      <c r="EF45" s="126"/>
      <c r="EG45" s="130"/>
      <c r="EH45" s="128"/>
      <c r="EI45" s="126"/>
      <c r="EJ45" s="126"/>
      <c r="EK45" s="126"/>
      <c r="EL45" s="126"/>
      <c r="EM45" s="126"/>
      <c r="EN45" s="126"/>
      <c r="EO45" s="130"/>
      <c r="EP45" s="133"/>
      <c r="EQ45" s="134"/>
      <c r="ER45" s="182"/>
      <c r="ES45" s="183"/>
    </row>
    <row r="46" spans="1:149">
      <c r="A46" s="54"/>
      <c r="B46" s="55"/>
      <c r="C46" s="55"/>
      <c r="D46" s="49"/>
      <c r="E46" s="54"/>
      <c r="F46" s="61"/>
      <c r="G46" s="64"/>
      <c r="H46" s="59"/>
      <c r="I46" s="59"/>
      <c r="J46" s="59"/>
      <c r="K46" s="59"/>
      <c r="L46" s="59"/>
      <c r="M46" s="59"/>
      <c r="N46" s="65"/>
      <c r="O46" s="57"/>
      <c r="P46" s="59"/>
      <c r="Q46" s="59"/>
      <c r="R46" s="59"/>
      <c r="S46" s="59"/>
      <c r="T46" s="59"/>
      <c r="U46" s="59"/>
      <c r="V46" s="67"/>
      <c r="W46" s="74"/>
      <c r="X46" s="70"/>
      <c r="Y46" s="70"/>
      <c r="Z46" s="70"/>
      <c r="AA46" s="70"/>
      <c r="AB46" s="70"/>
      <c r="AC46" s="70"/>
      <c r="AD46" s="144"/>
      <c r="AE46" s="72"/>
      <c r="AF46" s="70"/>
      <c r="AG46" s="70"/>
      <c r="AH46" s="70"/>
      <c r="AI46" s="70"/>
      <c r="AJ46" s="70"/>
      <c r="AK46" s="70"/>
      <c r="AL46" s="76"/>
      <c r="AM46" s="82"/>
      <c r="AN46" s="80"/>
      <c r="AO46" s="80"/>
      <c r="AP46" s="80"/>
      <c r="AQ46" s="80"/>
      <c r="AR46" s="80"/>
      <c r="AS46" s="80"/>
      <c r="AT46" s="80"/>
      <c r="AU46" s="85"/>
      <c r="AV46" s="88"/>
      <c r="AW46" s="86"/>
      <c r="AX46" s="86"/>
      <c r="AY46" s="86"/>
      <c r="AZ46" s="86"/>
      <c r="BA46" s="86"/>
      <c r="BB46" s="86"/>
      <c r="BC46" s="90"/>
      <c r="BD46" s="88"/>
      <c r="BE46" s="86"/>
      <c r="BF46" s="86"/>
      <c r="BG46" s="86"/>
      <c r="BH46" s="86"/>
      <c r="BI46" s="86"/>
      <c r="BJ46" s="86"/>
      <c r="BK46" s="90"/>
      <c r="BL46" s="95"/>
      <c r="BM46" s="93"/>
      <c r="BN46" s="93"/>
      <c r="BO46" s="93"/>
      <c r="BP46" s="93"/>
      <c r="BQ46" s="93"/>
      <c r="BR46" s="93"/>
      <c r="BS46" s="97"/>
      <c r="BT46" s="95"/>
      <c r="BU46" s="93"/>
      <c r="BV46" s="93"/>
      <c r="BW46" s="93"/>
      <c r="BX46" s="93"/>
      <c r="BY46" s="93"/>
      <c r="BZ46" s="93"/>
      <c r="CA46" s="97"/>
      <c r="CB46" s="102"/>
      <c r="CC46" s="100"/>
      <c r="CD46" s="100"/>
      <c r="CE46" s="100"/>
      <c r="CF46" s="100"/>
      <c r="CG46" s="100"/>
      <c r="CH46" s="100"/>
      <c r="CI46" s="104"/>
      <c r="CJ46" s="102"/>
      <c r="CK46" s="100"/>
      <c r="CL46" s="100"/>
      <c r="CM46" s="100"/>
      <c r="CN46" s="100"/>
      <c r="CO46" s="100"/>
      <c r="CP46" s="100"/>
      <c r="CQ46" s="104"/>
      <c r="CR46" s="106"/>
      <c r="CS46" s="111"/>
      <c r="CT46" s="114"/>
      <c r="CU46" s="112"/>
      <c r="CV46" s="112"/>
      <c r="CW46" s="112"/>
      <c r="CX46" s="112"/>
      <c r="CY46" s="112"/>
      <c r="CZ46" s="112"/>
      <c r="DA46" s="116"/>
      <c r="DB46" s="114"/>
      <c r="DC46" s="112"/>
      <c r="DD46" s="112"/>
      <c r="DE46" s="112"/>
      <c r="DF46" s="112"/>
      <c r="DG46" s="112"/>
      <c r="DH46" s="112"/>
      <c r="DI46" s="116"/>
      <c r="DJ46" s="121"/>
      <c r="DK46" s="122"/>
      <c r="DL46" s="122"/>
      <c r="DM46" s="122"/>
      <c r="DN46" s="122"/>
      <c r="DO46" s="122"/>
      <c r="DP46" s="122"/>
      <c r="DQ46" s="123"/>
      <c r="DR46" s="121"/>
      <c r="DS46" s="122"/>
      <c r="DT46" s="122"/>
      <c r="DU46" s="122"/>
      <c r="DV46" s="122"/>
      <c r="DW46" s="122"/>
      <c r="DX46" s="122"/>
      <c r="DY46" s="123"/>
      <c r="DZ46" s="128"/>
      <c r="EA46" s="126"/>
      <c r="EB46" s="126"/>
      <c r="EC46" s="126"/>
      <c r="ED46" s="126"/>
      <c r="EE46" s="126"/>
      <c r="EF46" s="126"/>
      <c r="EG46" s="130"/>
      <c r="EH46" s="128"/>
      <c r="EI46" s="126"/>
      <c r="EJ46" s="126"/>
      <c r="EK46" s="126"/>
      <c r="EL46" s="126"/>
      <c r="EM46" s="126"/>
      <c r="EN46" s="126"/>
      <c r="EO46" s="130"/>
      <c r="EP46" s="133"/>
      <c r="EQ46" s="134"/>
      <c r="ER46" s="182"/>
      <c r="ES46" s="183"/>
    </row>
    <row r="47" spans="1:149">
      <c r="A47" s="54"/>
      <c r="B47" s="55"/>
      <c r="C47" s="55"/>
      <c r="D47" s="49"/>
      <c r="E47" s="54"/>
      <c r="F47" s="61"/>
      <c r="G47" s="64"/>
      <c r="H47" s="59"/>
      <c r="I47" s="59"/>
      <c r="J47" s="59"/>
      <c r="K47" s="59"/>
      <c r="L47" s="59"/>
      <c r="M47" s="59"/>
      <c r="N47" s="65"/>
      <c r="O47" s="57"/>
      <c r="P47" s="59"/>
      <c r="Q47" s="59"/>
      <c r="R47" s="59"/>
      <c r="S47" s="59"/>
      <c r="T47" s="59"/>
      <c r="U47" s="59"/>
      <c r="V47" s="67"/>
      <c r="W47" s="74"/>
      <c r="X47" s="70"/>
      <c r="Y47" s="70"/>
      <c r="Z47" s="70"/>
      <c r="AA47" s="70"/>
      <c r="AB47" s="70"/>
      <c r="AC47" s="70"/>
      <c r="AD47" s="144"/>
      <c r="AE47" s="72"/>
      <c r="AF47" s="70"/>
      <c r="AG47" s="70"/>
      <c r="AH47" s="70"/>
      <c r="AI47" s="70"/>
      <c r="AJ47" s="70"/>
      <c r="AK47" s="70"/>
      <c r="AL47" s="76"/>
      <c r="AM47" s="82"/>
      <c r="AN47" s="80"/>
      <c r="AO47" s="80"/>
      <c r="AP47" s="80"/>
      <c r="AQ47" s="80"/>
      <c r="AR47" s="80"/>
      <c r="AS47" s="80"/>
      <c r="AT47" s="80"/>
      <c r="AU47" s="85"/>
      <c r="AV47" s="88"/>
      <c r="AW47" s="86"/>
      <c r="AX47" s="86"/>
      <c r="AY47" s="86"/>
      <c r="AZ47" s="86"/>
      <c r="BA47" s="86"/>
      <c r="BB47" s="86"/>
      <c r="BC47" s="90"/>
      <c r="BD47" s="88"/>
      <c r="BE47" s="86"/>
      <c r="BF47" s="86"/>
      <c r="BG47" s="86"/>
      <c r="BH47" s="86"/>
      <c r="BI47" s="86"/>
      <c r="BJ47" s="86"/>
      <c r="BK47" s="90"/>
      <c r="BL47" s="95"/>
      <c r="BM47" s="93"/>
      <c r="BN47" s="93"/>
      <c r="BO47" s="93"/>
      <c r="BP47" s="93"/>
      <c r="BQ47" s="93"/>
      <c r="BR47" s="93"/>
      <c r="BS47" s="97"/>
      <c r="BT47" s="95"/>
      <c r="BU47" s="93"/>
      <c r="BV47" s="93"/>
      <c r="BW47" s="93"/>
      <c r="BX47" s="93"/>
      <c r="BY47" s="93"/>
      <c r="BZ47" s="93"/>
      <c r="CA47" s="97"/>
      <c r="CB47" s="102"/>
      <c r="CC47" s="100"/>
      <c r="CD47" s="100"/>
      <c r="CE47" s="100"/>
      <c r="CF47" s="100"/>
      <c r="CG47" s="100"/>
      <c r="CH47" s="100"/>
      <c r="CI47" s="104"/>
      <c r="CJ47" s="102"/>
      <c r="CK47" s="100"/>
      <c r="CL47" s="100"/>
      <c r="CM47" s="100"/>
      <c r="CN47" s="100"/>
      <c r="CO47" s="100"/>
      <c r="CP47" s="100"/>
      <c r="CQ47" s="104"/>
      <c r="CR47" s="106"/>
      <c r="CS47" s="111"/>
      <c r="CT47" s="114"/>
      <c r="CU47" s="112"/>
      <c r="CV47" s="112"/>
      <c r="CW47" s="112"/>
      <c r="CX47" s="112"/>
      <c r="CY47" s="112"/>
      <c r="CZ47" s="112"/>
      <c r="DA47" s="116"/>
      <c r="DB47" s="114"/>
      <c r="DC47" s="112"/>
      <c r="DD47" s="112"/>
      <c r="DE47" s="112"/>
      <c r="DF47" s="112"/>
      <c r="DG47" s="112"/>
      <c r="DH47" s="112"/>
      <c r="DI47" s="116"/>
      <c r="DJ47" s="121"/>
      <c r="DK47" s="122"/>
      <c r="DL47" s="122"/>
      <c r="DM47" s="122"/>
      <c r="DN47" s="122"/>
      <c r="DO47" s="122"/>
      <c r="DP47" s="122"/>
      <c r="DQ47" s="123"/>
      <c r="DR47" s="121"/>
      <c r="DS47" s="122"/>
      <c r="DT47" s="122"/>
      <c r="DU47" s="122"/>
      <c r="DV47" s="122"/>
      <c r="DW47" s="122"/>
      <c r="DX47" s="122"/>
      <c r="DY47" s="123"/>
      <c r="DZ47" s="128"/>
      <c r="EA47" s="126"/>
      <c r="EB47" s="126"/>
      <c r="EC47" s="126"/>
      <c r="ED47" s="126"/>
      <c r="EE47" s="126"/>
      <c r="EF47" s="126"/>
      <c r="EG47" s="130"/>
      <c r="EH47" s="128"/>
      <c r="EI47" s="126"/>
      <c r="EJ47" s="126"/>
      <c r="EK47" s="126"/>
      <c r="EL47" s="126"/>
      <c r="EM47" s="126"/>
      <c r="EN47" s="126"/>
      <c r="EO47" s="130"/>
      <c r="EP47" s="133"/>
      <c r="EQ47" s="134"/>
      <c r="ER47" s="182"/>
      <c r="ES47" s="183"/>
    </row>
    <row r="48" spans="1:149">
      <c r="A48" s="54"/>
      <c r="B48" s="55"/>
      <c r="C48" s="55"/>
      <c r="D48" s="49"/>
      <c r="E48" s="54"/>
      <c r="F48" s="61"/>
      <c r="G48" s="64"/>
      <c r="H48" s="59"/>
      <c r="I48" s="59"/>
      <c r="J48" s="59"/>
      <c r="K48" s="59"/>
      <c r="L48" s="59"/>
      <c r="M48" s="59"/>
      <c r="N48" s="65"/>
      <c r="O48" s="57"/>
      <c r="P48" s="59"/>
      <c r="Q48" s="59"/>
      <c r="R48" s="59"/>
      <c r="S48" s="59"/>
      <c r="T48" s="59"/>
      <c r="U48" s="59"/>
      <c r="V48" s="67"/>
      <c r="W48" s="74"/>
      <c r="X48" s="70"/>
      <c r="Y48" s="70"/>
      <c r="Z48" s="70"/>
      <c r="AA48" s="70"/>
      <c r="AB48" s="70"/>
      <c r="AC48" s="70"/>
      <c r="AD48" s="144"/>
      <c r="AE48" s="72"/>
      <c r="AF48" s="70"/>
      <c r="AG48" s="70"/>
      <c r="AH48" s="70"/>
      <c r="AI48" s="70"/>
      <c r="AJ48" s="70"/>
      <c r="AK48" s="70"/>
      <c r="AL48" s="76"/>
      <c r="AM48" s="82"/>
      <c r="AN48" s="80"/>
      <c r="AO48" s="80"/>
      <c r="AP48" s="80"/>
      <c r="AQ48" s="80"/>
      <c r="AR48" s="80"/>
      <c r="AS48" s="80"/>
      <c r="AT48" s="80"/>
      <c r="AU48" s="85"/>
      <c r="AV48" s="88"/>
      <c r="AW48" s="86"/>
      <c r="AX48" s="86"/>
      <c r="AY48" s="86"/>
      <c r="AZ48" s="86"/>
      <c r="BA48" s="86"/>
      <c r="BB48" s="86"/>
      <c r="BC48" s="90"/>
      <c r="BD48" s="88"/>
      <c r="BE48" s="86"/>
      <c r="BF48" s="86"/>
      <c r="BG48" s="86"/>
      <c r="BH48" s="86"/>
      <c r="BI48" s="86"/>
      <c r="BJ48" s="86"/>
      <c r="BK48" s="90"/>
      <c r="BL48" s="95"/>
      <c r="BM48" s="93"/>
      <c r="BN48" s="93"/>
      <c r="BO48" s="93"/>
      <c r="BP48" s="93"/>
      <c r="BQ48" s="93"/>
      <c r="BR48" s="93"/>
      <c r="BS48" s="97"/>
      <c r="BT48" s="95"/>
      <c r="BU48" s="93"/>
      <c r="BV48" s="93"/>
      <c r="BW48" s="93"/>
      <c r="BX48" s="93"/>
      <c r="BY48" s="93"/>
      <c r="BZ48" s="93"/>
      <c r="CA48" s="97"/>
      <c r="CB48" s="102"/>
      <c r="CC48" s="100"/>
      <c r="CD48" s="100"/>
      <c r="CE48" s="100"/>
      <c r="CF48" s="100"/>
      <c r="CG48" s="100"/>
      <c r="CH48" s="100"/>
      <c r="CI48" s="104"/>
      <c r="CJ48" s="102"/>
      <c r="CK48" s="100"/>
      <c r="CL48" s="100"/>
      <c r="CM48" s="100"/>
      <c r="CN48" s="100"/>
      <c r="CO48" s="100"/>
      <c r="CP48" s="100"/>
      <c r="CQ48" s="104"/>
      <c r="CR48" s="106"/>
      <c r="CS48" s="111"/>
      <c r="CT48" s="114"/>
      <c r="CU48" s="112"/>
      <c r="CV48" s="112"/>
      <c r="CW48" s="112"/>
      <c r="CX48" s="112"/>
      <c r="CY48" s="112"/>
      <c r="CZ48" s="112"/>
      <c r="DA48" s="116"/>
      <c r="DB48" s="114"/>
      <c r="DC48" s="112"/>
      <c r="DD48" s="112"/>
      <c r="DE48" s="112"/>
      <c r="DF48" s="112"/>
      <c r="DG48" s="112"/>
      <c r="DH48" s="112"/>
      <c r="DI48" s="116"/>
      <c r="DJ48" s="121"/>
      <c r="DK48" s="122"/>
      <c r="DL48" s="122"/>
      <c r="DM48" s="122"/>
      <c r="DN48" s="122"/>
      <c r="DO48" s="122"/>
      <c r="DP48" s="122"/>
      <c r="DQ48" s="123"/>
      <c r="DR48" s="121"/>
      <c r="DS48" s="122"/>
      <c r="DT48" s="122"/>
      <c r="DU48" s="122"/>
      <c r="DV48" s="122"/>
      <c r="DW48" s="122"/>
      <c r="DX48" s="122"/>
      <c r="DY48" s="123"/>
      <c r="DZ48" s="128"/>
      <c r="EA48" s="126"/>
      <c r="EB48" s="126"/>
      <c r="EC48" s="126"/>
      <c r="ED48" s="126"/>
      <c r="EE48" s="126"/>
      <c r="EF48" s="126"/>
      <c r="EG48" s="130"/>
      <c r="EH48" s="128"/>
      <c r="EI48" s="126"/>
      <c r="EJ48" s="126"/>
      <c r="EK48" s="126"/>
      <c r="EL48" s="126"/>
      <c r="EM48" s="126"/>
      <c r="EN48" s="126"/>
      <c r="EO48" s="130"/>
      <c r="EP48" s="133"/>
      <c r="EQ48" s="134"/>
      <c r="ER48" s="182"/>
      <c r="ES48" s="183"/>
    </row>
    <row r="49" spans="1:149">
      <c r="A49" s="54"/>
      <c r="B49" s="55"/>
      <c r="C49" s="55"/>
      <c r="D49" s="49"/>
      <c r="E49" s="54"/>
      <c r="F49" s="61"/>
      <c r="G49" s="64"/>
      <c r="H49" s="59"/>
      <c r="I49" s="59"/>
      <c r="J49" s="59"/>
      <c r="K49" s="59"/>
      <c r="L49" s="59"/>
      <c r="M49" s="59"/>
      <c r="N49" s="65"/>
      <c r="O49" s="57"/>
      <c r="P49" s="59"/>
      <c r="Q49" s="59"/>
      <c r="R49" s="59"/>
      <c r="S49" s="59"/>
      <c r="T49" s="59"/>
      <c r="U49" s="59"/>
      <c r="V49" s="67"/>
      <c r="W49" s="74"/>
      <c r="X49" s="70"/>
      <c r="Y49" s="70"/>
      <c r="Z49" s="70"/>
      <c r="AA49" s="70"/>
      <c r="AB49" s="70"/>
      <c r="AC49" s="70"/>
      <c r="AD49" s="144"/>
      <c r="AE49" s="72"/>
      <c r="AF49" s="70"/>
      <c r="AG49" s="70"/>
      <c r="AH49" s="70"/>
      <c r="AI49" s="70"/>
      <c r="AJ49" s="70"/>
      <c r="AK49" s="70"/>
      <c r="AL49" s="76"/>
      <c r="AM49" s="82"/>
      <c r="AN49" s="80"/>
      <c r="AO49" s="80"/>
      <c r="AP49" s="80"/>
      <c r="AQ49" s="80"/>
      <c r="AR49" s="80"/>
      <c r="AS49" s="80"/>
      <c r="AT49" s="80"/>
      <c r="AU49" s="85"/>
      <c r="AV49" s="88"/>
      <c r="AW49" s="86"/>
      <c r="AX49" s="86"/>
      <c r="AY49" s="86"/>
      <c r="AZ49" s="86"/>
      <c r="BA49" s="86"/>
      <c r="BB49" s="86"/>
      <c r="BC49" s="90"/>
      <c r="BD49" s="88"/>
      <c r="BE49" s="86"/>
      <c r="BF49" s="86"/>
      <c r="BG49" s="86"/>
      <c r="BH49" s="86"/>
      <c r="BI49" s="86"/>
      <c r="BJ49" s="86"/>
      <c r="BK49" s="90"/>
      <c r="BL49" s="95"/>
      <c r="BM49" s="93"/>
      <c r="BN49" s="93"/>
      <c r="BO49" s="93"/>
      <c r="BP49" s="93"/>
      <c r="BQ49" s="93"/>
      <c r="BR49" s="93"/>
      <c r="BS49" s="97"/>
      <c r="BT49" s="95"/>
      <c r="BU49" s="93"/>
      <c r="BV49" s="93"/>
      <c r="BW49" s="93"/>
      <c r="BX49" s="93"/>
      <c r="BY49" s="93"/>
      <c r="BZ49" s="93"/>
      <c r="CA49" s="97"/>
      <c r="CB49" s="102"/>
      <c r="CC49" s="100"/>
      <c r="CD49" s="100"/>
      <c r="CE49" s="100"/>
      <c r="CF49" s="100"/>
      <c r="CG49" s="100"/>
      <c r="CH49" s="100"/>
      <c r="CI49" s="104"/>
      <c r="CJ49" s="102"/>
      <c r="CK49" s="100"/>
      <c r="CL49" s="100"/>
      <c r="CM49" s="100"/>
      <c r="CN49" s="100"/>
      <c r="CO49" s="100"/>
      <c r="CP49" s="100"/>
      <c r="CQ49" s="104"/>
      <c r="CR49" s="106"/>
      <c r="CS49" s="111"/>
      <c r="CT49" s="114"/>
      <c r="CU49" s="112"/>
      <c r="CV49" s="112"/>
      <c r="CW49" s="112"/>
      <c r="CX49" s="112"/>
      <c r="CY49" s="112"/>
      <c r="CZ49" s="112"/>
      <c r="DA49" s="116"/>
      <c r="DB49" s="114"/>
      <c r="DC49" s="112"/>
      <c r="DD49" s="112"/>
      <c r="DE49" s="112"/>
      <c r="DF49" s="112"/>
      <c r="DG49" s="112"/>
      <c r="DH49" s="112"/>
      <c r="DI49" s="116"/>
      <c r="DJ49" s="121"/>
      <c r="DK49" s="122"/>
      <c r="DL49" s="122"/>
      <c r="DM49" s="122"/>
      <c r="DN49" s="122"/>
      <c r="DO49" s="122"/>
      <c r="DP49" s="122"/>
      <c r="DQ49" s="123"/>
      <c r="DR49" s="121"/>
      <c r="DS49" s="122"/>
      <c r="DT49" s="122"/>
      <c r="DU49" s="122"/>
      <c r="DV49" s="122"/>
      <c r="DW49" s="122"/>
      <c r="DX49" s="122"/>
      <c r="DY49" s="123"/>
      <c r="DZ49" s="128"/>
      <c r="EA49" s="126"/>
      <c r="EB49" s="126"/>
      <c r="EC49" s="126"/>
      <c r="ED49" s="126"/>
      <c r="EE49" s="126"/>
      <c r="EF49" s="126"/>
      <c r="EG49" s="130"/>
      <c r="EH49" s="128"/>
      <c r="EI49" s="126"/>
      <c r="EJ49" s="126"/>
      <c r="EK49" s="126"/>
      <c r="EL49" s="126"/>
      <c r="EM49" s="126"/>
      <c r="EN49" s="126"/>
      <c r="EO49" s="130"/>
      <c r="EP49" s="133"/>
      <c r="EQ49" s="134"/>
      <c r="ER49" s="182"/>
      <c r="ES49" s="183"/>
    </row>
    <row r="50" spans="1:149">
      <c r="A50" s="54"/>
      <c r="B50" s="55"/>
      <c r="C50" s="55"/>
      <c r="D50" s="49"/>
      <c r="E50" s="54"/>
      <c r="F50" s="61"/>
      <c r="G50" s="64"/>
      <c r="H50" s="59"/>
      <c r="I50" s="59"/>
      <c r="J50" s="59"/>
      <c r="K50" s="59"/>
      <c r="L50" s="59"/>
      <c r="M50" s="59"/>
      <c r="N50" s="65"/>
      <c r="O50" s="57"/>
      <c r="P50" s="59"/>
      <c r="Q50" s="59"/>
      <c r="R50" s="59"/>
      <c r="S50" s="59"/>
      <c r="T50" s="59"/>
      <c r="U50" s="59"/>
      <c r="V50" s="67"/>
      <c r="W50" s="74"/>
      <c r="X50" s="70"/>
      <c r="Y50" s="70"/>
      <c r="Z50" s="70"/>
      <c r="AA50" s="70"/>
      <c r="AB50" s="70"/>
      <c r="AC50" s="70"/>
      <c r="AD50" s="144"/>
      <c r="AE50" s="72"/>
      <c r="AF50" s="70"/>
      <c r="AG50" s="70"/>
      <c r="AH50" s="70"/>
      <c r="AI50" s="70"/>
      <c r="AJ50" s="70"/>
      <c r="AK50" s="70"/>
      <c r="AL50" s="76"/>
      <c r="AM50" s="82"/>
      <c r="AN50" s="80"/>
      <c r="AO50" s="80"/>
      <c r="AP50" s="80"/>
      <c r="AQ50" s="80"/>
      <c r="AR50" s="80"/>
      <c r="AS50" s="80"/>
      <c r="AT50" s="80"/>
      <c r="AU50" s="85"/>
      <c r="AV50" s="88"/>
      <c r="AW50" s="86"/>
      <c r="AX50" s="86"/>
      <c r="AY50" s="86"/>
      <c r="AZ50" s="86"/>
      <c r="BA50" s="86"/>
      <c r="BB50" s="86"/>
      <c r="BC50" s="90"/>
      <c r="BD50" s="88"/>
      <c r="BE50" s="86"/>
      <c r="BF50" s="86"/>
      <c r="BG50" s="86"/>
      <c r="BH50" s="86"/>
      <c r="BI50" s="86"/>
      <c r="BJ50" s="86"/>
      <c r="BK50" s="90"/>
      <c r="BL50" s="95"/>
      <c r="BM50" s="93"/>
      <c r="BN50" s="93"/>
      <c r="BO50" s="93"/>
      <c r="BP50" s="93"/>
      <c r="BQ50" s="93"/>
      <c r="BR50" s="93"/>
      <c r="BS50" s="97"/>
      <c r="BT50" s="95"/>
      <c r="BU50" s="93"/>
      <c r="BV50" s="93"/>
      <c r="BW50" s="93"/>
      <c r="BX50" s="93"/>
      <c r="BY50" s="93"/>
      <c r="BZ50" s="93"/>
      <c r="CA50" s="97"/>
      <c r="CB50" s="102"/>
      <c r="CC50" s="100"/>
      <c r="CD50" s="100"/>
      <c r="CE50" s="100"/>
      <c r="CF50" s="100"/>
      <c r="CG50" s="100"/>
      <c r="CH50" s="100"/>
      <c r="CI50" s="104"/>
      <c r="CJ50" s="102"/>
      <c r="CK50" s="100"/>
      <c r="CL50" s="100"/>
      <c r="CM50" s="100"/>
      <c r="CN50" s="100"/>
      <c r="CO50" s="100"/>
      <c r="CP50" s="100"/>
      <c r="CQ50" s="104"/>
      <c r="CR50" s="106"/>
      <c r="CS50" s="111"/>
      <c r="CT50" s="114"/>
      <c r="CU50" s="112"/>
      <c r="CV50" s="112"/>
      <c r="CW50" s="112"/>
      <c r="CX50" s="112"/>
      <c r="CY50" s="112"/>
      <c r="CZ50" s="112"/>
      <c r="DA50" s="116"/>
      <c r="DB50" s="114"/>
      <c r="DC50" s="112"/>
      <c r="DD50" s="112"/>
      <c r="DE50" s="112"/>
      <c r="DF50" s="112"/>
      <c r="DG50" s="112"/>
      <c r="DH50" s="112"/>
      <c r="DI50" s="116"/>
      <c r="DJ50" s="121"/>
      <c r="DK50" s="122"/>
      <c r="DL50" s="122"/>
      <c r="DM50" s="122"/>
      <c r="DN50" s="122"/>
      <c r="DO50" s="122"/>
      <c r="DP50" s="122"/>
      <c r="DQ50" s="123"/>
      <c r="DR50" s="121"/>
      <c r="DS50" s="122"/>
      <c r="DT50" s="122"/>
      <c r="DU50" s="122"/>
      <c r="DV50" s="122"/>
      <c r="DW50" s="122"/>
      <c r="DX50" s="122"/>
      <c r="DY50" s="123"/>
      <c r="DZ50" s="128"/>
      <c r="EA50" s="126"/>
      <c r="EB50" s="126"/>
      <c r="EC50" s="126"/>
      <c r="ED50" s="126"/>
      <c r="EE50" s="126"/>
      <c r="EF50" s="126"/>
      <c r="EG50" s="130"/>
      <c r="EH50" s="128"/>
      <c r="EI50" s="126"/>
      <c r="EJ50" s="126"/>
      <c r="EK50" s="126"/>
      <c r="EL50" s="126"/>
      <c r="EM50" s="126"/>
      <c r="EN50" s="126"/>
      <c r="EO50" s="130"/>
      <c r="EP50" s="133"/>
      <c r="EQ50" s="134"/>
      <c r="ER50" s="182"/>
      <c r="ES50" s="183"/>
    </row>
  </sheetData>
  <mergeCells count="33">
    <mergeCell ref="EP1:EQ2"/>
    <mergeCell ref="ER1:ES2"/>
    <mergeCell ref="F2:F3"/>
    <mergeCell ref="G2:N2"/>
    <mergeCell ref="O2:V2"/>
    <mergeCell ref="W2:AD2"/>
    <mergeCell ref="AE2:AL2"/>
    <mergeCell ref="AV2:BC2"/>
    <mergeCell ref="BD2:BK2"/>
    <mergeCell ref="G1:V1"/>
    <mergeCell ref="W1:AL1"/>
    <mergeCell ref="AM1:AU2"/>
    <mergeCell ref="AV1:BK1"/>
    <mergeCell ref="BL1:CA1"/>
    <mergeCell ref="CB1:CQ1"/>
    <mergeCell ref="BL2:BS2"/>
    <mergeCell ref="CB2:CI2"/>
    <mergeCell ref="CJ2:CQ2"/>
    <mergeCell ref="EH2:EO2"/>
    <mergeCell ref="CR1:CS2"/>
    <mergeCell ref="CT1:DI1"/>
    <mergeCell ref="DJ1:DY1"/>
    <mergeCell ref="CT2:DA2"/>
    <mergeCell ref="DB2:DI2"/>
    <mergeCell ref="DJ2:DQ2"/>
    <mergeCell ref="DR2:DY2"/>
    <mergeCell ref="DZ2:EG2"/>
    <mergeCell ref="DZ1:EO1"/>
    <mergeCell ref="A2:A3"/>
    <mergeCell ref="B2:B3"/>
    <mergeCell ref="D2:D3"/>
    <mergeCell ref="E2:E3"/>
    <mergeCell ref="BT2:CA2"/>
  </mergeCells>
  <pageMargins left="0.7" right="0.7" top="0.75" bottom="0.75" header="0.3" footer="0.3"/>
  <pageSetup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76E4C03-171F-4BD0-9B48-24F9D72FE6E6}">
            <x14:iconSet showValue="0" custom="1">
              <x14:cfvo type="percent">
                <xm:f>0</xm:f>
              </x14:cfvo>
              <x14:cfvo type="percent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ES1:ES2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0"/>
  <sheetViews>
    <sheetView topLeftCell="EI1" zoomScale="78" zoomScaleNormal="78" workbookViewId="0">
      <selection activeCell="EQ20" sqref="EQ20:ES22"/>
    </sheetView>
  </sheetViews>
  <sheetFormatPr defaultRowHeight="14.4"/>
  <cols>
    <col min="1" max="1" width="13.77734375" customWidth="1"/>
    <col min="2" max="2" width="20.5546875" customWidth="1"/>
    <col min="3" max="4" width="12.109375" customWidth="1"/>
    <col min="5" max="5" width="13.88671875" customWidth="1"/>
    <col min="7" max="7" width="8.77734375" style="136"/>
    <col min="8" max="8" width="9.44140625" style="137" customWidth="1"/>
    <col min="9" max="9" width="11.21875" style="137" customWidth="1"/>
    <col min="10" max="10" width="8.77734375" style="137"/>
    <col min="11" max="11" width="10.109375" style="137" customWidth="1"/>
    <col min="12" max="14" width="8.77734375" style="137"/>
    <col min="15" max="15" width="10.21875" style="136" customWidth="1"/>
    <col min="16" max="17" width="10.44140625" style="137" customWidth="1"/>
    <col min="18" max="18" width="8.77734375" style="137"/>
    <col min="19" max="19" width="12.33203125" style="137" customWidth="1"/>
    <col min="20" max="20" width="8.77734375" style="137"/>
    <col min="21" max="21" width="12.44140625" style="137" customWidth="1"/>
    <col min="22" max="22" width="8.77734375" style="138"/>
    <col min="23" max="23" width="13.109375" style="136" customWidth="1"/>
    <col min="24" max="25" width="8.77734375" style="137"/>
    <col min="26" max="26" width="11.21875" style="137" customWidth="1"/>
    <col min="27" max="29" width="8.77734375" style="137"/>
    <col min="30" max="30" width="8.77734375" style="138"/>
    <col min="134" max="134" width="11.6640625" customWidth="1"/>
    <col min="148" max="149" width="8.77734375" style="184"/>
    <col min="185" max="185" width="13.109375" customWidth="1"/>
    <col min="213" max="213" width="10.77734375" customWidth="1"/>
    <col min="214" max="214" width="10.44140625" customWidth="1"/>
    <col min="215" max="215" width="7.88671875" customWidth="1"/>
  </cols>
  <sheetData>
    <row r="1" spans="1:151" ht="18.45" customHeight="1">
      <c r="A1" s="50"/>
      <c r="B1" s="51"/>
      <c r="C1" s="51"/>
      <c r="D1" s="52"/>
      <c r="E1" s="52"/>
      <c r="F1" s="60"/>
      <c r="G1" s="315" t="s">
        <v>48</v>
      </c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7"/>
      <c r="W1" s="318" t="s">
        <v>47</v>
      </c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9" t="s">
        <v>46</v>
      </c>
      <c r="AN1" s="320"/>
      <c r="AO1" s="320"/>
      <c r="AP1" s="320"/>
      <c r="AQ1" s="320"/>
      <c r="AR1" s="320"/>
      <c r="AS1" s="320"/>
      <c r="AT1" s="320"/>
      <c r="AU1" s="321"/>
      <c r="AV1" s="325" t="s">
        <v>45</v>
      </c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6" t="s">
        <v>44</v>
      </c>
      <c r="BM1" s="326"/>
      <c r="BN1" s="326"/>
      <c r="BO1" s="326"/>
      <c r="BP1" s="326"/>
      <c r="BQ1" s="326"/>
      <c r="BR1" s="326"/>
      <c r="BS1" s="326"/>
      <c r="BT1" s="326"/>
      <c r="BU1" s="326"/>
      <c r="BV1" s="326"/>
      <c r="BW1" s="326"/>
      <c r="BX1" s="326"/>
      <c r="BY1" s="326"/>
      <c r="BZ1" s="326"/>
      <c r="CA1" s="326"/>
      <c r="CB1" s="327" t="s">
        <v>43</v>
      </c>
      <c r="CC1" s="327"/>
      <c r="CD1" s="327"/>
      <c r="CE1" s="327"/>
      <c r="CF1" s="327"/>
      <c r="CG1" s="327"/>
      <c r="CH1" s="327"/>
      <c r="CI1" s="327"/>
      <c r="CJ1" s="327"/>
      <c r="CK1" s="327"/>
      <c r="CL1" s="327"/>
      <c r="CM1" s="327"/>
      <c r="CN1" s="327"/>
      <c r="CO1" s="327"/>
      <c r="CP1" s="327"/>
      <c r="CQ1" s="327"/>
      <c r="CR1" s="284" t="s">
        <v>42</v>
      </c>
      <c r="CS1" s="285"/>
      <c r="CT1" s="288" t="s">
        <v>41</v>
      </c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9" t="s">
        <v>40</v>
      </c>
      <c r="DK1" s="289"/>
      <c r="DL1" s="289"/>
      <c r="DM1" s="289"/>
      <c r="DN1" s="289"/>
      <c r="DO1" s="289"/>
      <c r="DP1" s="289"/>
      <c r="DQ1" s="289"/>
      <c r="DR1" s="289"/>
      <c r="DS1" s="289"/>
      <c r="DT1" s="289"/>
      <c r="DU1" s="289"/>
      <c r="DV1" s="289"/>
      <c r="DW1" s="289"/>
      <c r="DX1" s="289"/>
      <c r="DY1" s="289"/>
      <c r="DZ1" s="296" t="s">
        <v>39</v>
      </c>
      <c r="EA1" s="296"/>
      <c r="EB1" s="296"/>
      <c r="EC1" s="296"/>
      <c r="ED1" s="296"/>
      <c r="EE1" s="296"/>
      <c r="EF1" s="296"/>
      <c r="EG1" s="296"/>
      <c r="EH1" s="296"/>
      <c r="EI1" s="296"/>
      <c r="EJ1" s="296"/>
      <c r="EK1" s="296"/>
      <c r="EL1" s="296"/>
      <c r="EM1" s="296"/>
      <c r="EN1" s="296"/>
      <c r="EO1" s="296"/>
      <c r="EP1" s="297" t="s">
        <v>195</v>
      </c>
      <c r="EQ1" s="298"/>
      <c r="ER1" s="301" t="s">
        <v>196</v>
      </c>
      <c r="ES1" s="302"/>
      <c r="ET1" s="30"/>
    </row>
    <row r="2" spans="1:151" ht="25.95" customHeight="1">
      <c r="A2" s="272" t="s">
        <v>37</v>
      </c>
      <c r="B2" s="273" t="s">
        <v>36</v>
      </c>
      <c r="C2" s="53"/>
      <c r="D2" s="274" t="s">
        <v>35</v>
      </c>
      <c r="E2" s="274" t="s">
        <v>34</v>
      </c>
      <c r="F2" s="305" t="s">
        <v>33</v>
      </c>
      <c r="G2" s="306" t="s">
        <v>191</v>
      </c>
      <c r="H2" s="307"/>
      <c r="I2" s="307"/>
      <c r="J2" s="307"/>
      <c r="K2" s="307"/>
      <c r="L2" s="307"/>
      <c r="M2" s="307"/>
      <c r="N2" s="308"/>
      <c r="O2" s="306" t="s">
        <v>192</v>
      </c>
      <c r="P2" s="307"/>
      <c r="Q2" s="307"/>
      <c r="R2" s="307"/>
      <c r="S2" s="307"/>
      <c r="T2" s="307"/>
      <c r="U2" s="307"/>
      <c r="V2" s="308"/>
      <c r="W2" s="309" t="s">
        <v>191</v>
      </c>
      <c r="X2" s="310"/>
      <c r="Y2" s="310"/>
      <c r="Z2" s="310"/>
      <c r="AA2" s="310"/>
      <c r="AB2" s="310"/>
      <c r="AC2" s="310"/>
      <c r="AD2" s="311"/>
      <c r="AE2" s="309" t="s">
        <v>192</v>
      </c>
      <c r="AF2" s="310"/>
      <c r="AG2" s="310"/>
      <c r="AH2" s="310"/>
      <c r="AI2" s="310"/>
      <c r="AJ2" s="310"/>
      <c r="AK2" s="310"/>
      <c r="AL2" s="311"/>
      <c r="AM2" s="322"/>
      <c r="AN2" s="323"/>
      <c r="AO2" s="323"/>
      <c r="AP2" s="323"/>
      <c r="AQ2" s="323"/>
      <c r="AR2" s="323"/>
      <c r="AS2" s="323"/>
      <c r="AT2" s="323"/>
      <c r="AU2" s="324"/>
      <c r="AV2" s="312" t="s">
        <v>191</v>
      </c>
      <c r="AW2" s="313"/>
      <c r="AX2" s="313"/>
      <c r="AY2" s="313"/>
      <c r="AZ2" s="313"/>
      <c r="BA2" s="313"/>
      <c r="BB2" s="313"/>
      <c r="BC2" s="314"/>
      <c r="BD2" s="312" t="s">
        <v>192</v>
      </c>
      <c r="BE2" s="313"/>
      <c r="BF2" s="313"/>
      <c r="BG2" s="313"/>
      <c r="BH2" s="313"/>
      <c r="BI2" s="313"/>
      <c r="BJ2" s="313"/>
      <c r="BK2" s="314"/>
      <c r="BL2" s="275" t="s">
        <v>191</v>
      </c>
      <c r="BM2" s="276"/>
      <c r="BN2" s="276"/>
      <c r="BO2" s="276"/>
      <c r="BP2" s="276"/>
      <c r="BQ2" s="276"/>
      <c r="BR2" s="276"/>
      <c r="BS2" s="277"/>
      <c r="BT2" s="275" t="s">
        <v>192</v>
      </c>
      <c r="BU2" s="276"/>
      <c r="BV2" s="276"/>
      <c r="BW2" s="276"/>
      <c r="BX2" s="276"/>
      <c r="BY2" s="276"/>
      <c r="BZ2" s="276"/>
      <c r="CA2" s="277"/>
      <c r="CB2" s="278" t="s">
        <v>191</v>
      </c>
      <c r="CC2" s="279"/>
      <c r="CD2" s="279"/>
      <c r="CE2" s="279"/>
      <c r="CF2" s="279"/>
      <c r="CG2" s="279"/>
      <c r="CH2" s="279"/>
      <c r="CI2" s="280"/>
      <c r="CJ2" s="278" t="s">
        <v>192</v>
      </c>
      <c r="CK2" s="279"/>
      <c r="CL2" s="279"/>
      <c r="CM2" s="279"/>
      <c r="CN2" s="279"/>
      <c r="CO2" s="279"/>
      <c r="CP2" s="279"/>
      <c r="CQ2" s="280"/>
      <c r="CR2" s="286"/>
      <c r="CS2" s="287"/>
      <c r="CT2" s="290" t="s">
        <v>191</v>
      </c>
      <c r="CU2" s="291"/>
      <c r="CV2" s="291"/>
      <c r="CW2" s="291"/>
      <c r="CX2" s="291"/>
      <c r="CY2" s="291"/>
      <c r="CZ2" s="291"/>
      <c r="DA2" s="292"/>
      <c r="DB2" s="290" t="s">
        <v>192</v>
      </c>
      <c r="DC2" s="291"/>
      <c r="DD2" s="291"/>
      <c r="DE2" s="291"/>
      <c r="DF2" s="291"/>
      <c r="DG2" s="291"/>
      <c r="DH2" s="291"/>
      <c r="DI2" s="292"/>
      <c r="DJ2" s="293" t="s">
        <v>191</v>
      </c>
      <c r="DK2" s="294"/>
      <c r="DL2" s="294"/>
      <c r="DM2" s="294"/>
      <c r="DN2" s="294"/>
      <c r="DO2" s="294"/>
      <c r="DP2" s="294"/>
      <c r="DQ2" s="295"/>
      <c r="DR2" s="293" t="s">
        <v>192</v>
      </c>
      <c r="DS2" s="294"/>
      <c r="DT2" s="294"/>
      <c r="DU2" s="294"/>
      <c r="DV2" s="294"/>
      <c r="DW2" s="294"/>
      <c r="DX2" s="294"/>
      <c r="DY2" s="295"/>
      <c r="DZ2" s="281" t="s">
        <v>191</v>
      </c>
      <c r="EA2" s="282"/>
      <c r="EB2" s="282"/>
      <c r="EC2" s="282"/>
      <c r="ED2" s="282"/>
      <c r="EE2" s="282"/>
      <c r="EF2" s="282"/>
      <c r="EG2" s="283"/>
      <c r="EH2" s="281" t="s">
        <v>192</v>
      </c>
      <c r="EI2" s="282"/>
      <c r="EJ2" s="282"/>
      <c r="EK2" s="282"/>
      <c r="EL2" s="282"/>
      <c r="EM2" s="282"/>
      <c r="EN2" s="282"/>
      <c r="EO2" s="283"/>
      <c r="EP2" s="299"/>
      <c r="EQ2" s="300"/>
      <c r="ER2" s="303"/>
      <c r="ES2" s="304"/>
    </row>
    <row r="3" spans="1:151" ht="69">
      <c r="A3" s="272"/>
      <c r="B3" s="273"/>
      <c r="C3" s="53" t="s">
        <v>89</v>
      </c>
      <c r="D3" s="274"/>
      <c r="E3" s="274"/>
      <c r="F3" s="305"/>
      <c r="G3" s="62" t="s">
        <v>31</v>
      </c>
      <c r="H3" s="58" t="s">
        <v>30</v>
      </c>
      <c r="I3" s="58" t="s">
        <v>29</v>
      </c>
      <c r="J3" s="58" t="s">
        <v>28</v>
      </c>
      <c r="K3" s="58" t="s">
        <v>27</v>
      </c>
      <c r="L3" s="58" t="s">
        <v>26</v>
      </c>
      <c r="M3" s="58" t="s">
        <v>25</v>
      </c>
      <c r="N3" s="56" t="s">
        <v>24</v>
      </c>
      <c r="O3" s="62" t="s">
        <v>31</v>
      </c>
      <c r="P3" s="58" t="s">
        <v>30</v>
      </c>
      <c r="Q3" s="58" t="s">
        <v>29</v>
      </c>
      <c r="R3" s="58" t="s">
        <v>28</v>
      </c>
      <c r="S3" s="58" t="s">
        <v>27</v>
      </c>
      <c r="T3" s="58" t="s">
        <v>26</v>
      </c>
      <c r="U3" s="58" t="s">
        <v>25</v>
      </c>
      <c r="V3" s="63" t="s">
        <v>24</v>
      </c>
      <c r="W3" s="73" t="s">
        <v>31</v>
      </c>
      <c r="X3" s="68" t="s">
        <v>30</v>
      </c>
      <c r="Y3" s="69" t="s">
        <v>29</v>
      </c>
      <c r="Z3" s="68" t="s">
        <v>28</v>
      </c>
      <c r="AA3" s="68" t="s">
        <v>27</v>
      </c>
      <c r="AB3" s="68" t="s">
        <v>26</v>
      </c>
      <c r="AC3" s="69" t="s">
        <v>25</v>
      </c>
      <c r="AD3" s="143" t="s">
        <v>24</v>
      </c>
      <c r="AE3" s="71" t="s">
        <v>31</v>
      </c>
      <c r="AF3" s="68" t="s">
        <v>30</v>
      </c>
      <c r="AG3" s="69" t="s">
        <v>29</v>
      </c>
      <c r="AH3" s="68" t="s">
        <v>28</v>
      </c>
      <c r="AI3" s="68" t="s">
        <v>27</v>
      </c>
      <c r="AJ3" s="68" t="s">
        <v>26</v>
      </c>
      <c r="AK3" s="69" t="s">
        <v>25</v>
      </c>
      <c r="AL3" s="75" t="s">
        <v>24</v>
      </c>
      <c r="AM3" s="81" t="s">
        <v>31</v>
      </c>
      <c r="AN3" s="78" t="s">
        <v>30</v>
      </c>
      <c r="AO3" s="79" t="s">
        <v>29</v>
      </c>
      <c r="AP3" s="78" t="s">
        <v>28</v>
      </c>
      <c r="AQ3" s="78" t="s">
        <v>27</v>
      </c>
      <c r="AR3" s="78" t="s">
        <v>26</v>
      </c>
      <c r="AS3" s="79" t="s">
        <v>25</v>
      </c>
      <c r="AT3" s="78" t="s">
        <v>24</v>
      </c>
      <c r="AU3" s="77"/>
      <c r="AV3" s="87" t="s">
        <v>31</v>
      </c>
      <c r="AW3" s="83" t="s">
        <v>30</v>
      </c>
      <c r="AX3" s="84" t="s">
        <v>29</v>
      </c>
      <c r="AY3" s="83" t="s">
        <v>28</v>
      </c>
      <c r="AZ3" s="83" t="s">
        <v>27</v>
      </c>
      <c r="BA3" s="83" t="s">
        <v>26</v>
      </c>
      <c r="BB3" s="84" t="s">
        <v>25</v>
      </c>
      <c r="BC3" s="89" t="s">
        <v>24</v>
      </c>
      <c r="BD3" s="87" t="s">
        <v>31</v>
      </c>
      <c r="BE3" s="83" t="s">
        <v>30</v>
      </c>
      <c r="BF3" s="84" t="s">
        <v>29</v>
      </c>
      <c r="BG3" s="83" t="s">
        <v>28</v>
      </c>
      <c r="BH3" s="83" t="s">
        <v>27</v>
      </c>
      <c r="BI3" s="83" t="s">
        <v>26</v>
      </c>
      <c r="BJ3" s="84" t="s">
        <v>25</v>
      </c>
      <c r="BK3" s="89" t="s">
        <v>24</v>
      </c>
      <c r="BL3" s="94" t="s">
        <v>31</v>
      </c>
      <c r="BM3" s="91" t="s">
        <v>30</v>
      </c>
      <c r="BN3" s="92" t="s">
        <v>29</v>
      </c>
      <c r="BO3" s="91" t="s">
        <v>28</v>
      </c>
      <c r="BP3" s="91" t="s">
        <v>27</v>
      </c>
      <c r="BQ3" s="91" t="s">
        <v>26</v>
      </c>
      <c r="BR3" s="92" t="s">
        <v>25</v>
      </c>
      <c r="BS3" s="96" t="s">
        <v>24</v>
      </c>
      <c r="BT3" s="94" t="s">
        <v>31</v>
      </c>
      <c r="BU3" s="91" t="s">
        <v>30</v>
      </c>
      <c r="BV3" s="92" t="s">
        <v>29</v>
      </c>
      <c r="BW3" s="91" t="s">
        <v>28</v>
      </c>
      <c r="BX3" s="91" t="s">
        <v>27</v>
      </c>
      <c r="BY3" s="91" t="s">
        <v>26</v>
      </c>
      <c r="BZ3" s="92" t="s">
        <v>25</v>
      </c>
      <c r="CA3" s="96" t="s">
        <v>24</v>
      </c>
      <c r="CB3" s="101" t="s">
        <v>31</v>
      </c>
      <c r="CC3" s="98" t="s">
        <v>30</v>
      </c>
      <c r="CD3" s="99" t="s">
        <v>29</v>
      </c>
      <c r="CE3" s="98" t="s">
        <v>28</v>
      </c>
      <c r="CF3" s="98" t="s">
        <v>27</v>
      </c>
      <c r="CG3" s="98" t="s">
        <v>26</v>
      </c>
      <c r="CH3" s="99" t="s">
        <v>25</v>
      </c>
      <c r="CI3" s="103" t="s">
        <v>24</v>
      </c>
      <c r="CJ3" s="101" t="s">
        <v>31</v>
      </c>
      <c r="CK3" s="98" t="s">
        <v>30</v>
      </c>
      <c r="CL3" s="99" t="s">
        <v>29</v>
      </c>
      <c r="CM3" s="98" t="s">
        <v>28</v>
      </c>
      <c r="CN3" s="98" t="s">
        <v>27</v>
      </c>
      <c r="CO3" s="98" t="s">
        <v>26</v>
      </c>
      <c r="CP3" s="99" t="s">
        <v>25</v>
      </c>
      <c r="CQ3" s="103" t="s">
        <v>24</v>
      </c>
      <c r="CR3" s="105" t="s">
        <v>193</v>
      </c>
      <c r="CS3" s="110" t="s">
        <v>194</v>
      </c>
      <c r="CT3" s="113" t="s">
        <v>31</v>
      </c>
      <c r="CU3" s="108" t="s">
        <v>30</v>
      </c>
      <c r="CV3" s="109" t="s">
        <v>29</v>
      </c>
      <c r="CW3" s="108" t="s">
        <v>28</v>
      </c>
      <c r="CX3" s="108" t="s">
        <v>27</v>
      </c>
      <c r="CY3" s="108" t="s">
        <v>26</v>
      </c>
      <c r="CZ3" s="109" t="s">
        <v>25</v>
      </c>
      <c r="DA3" s="115" t="s">
        <v>24</v>
      </c>
      <c r="DB3" s="113" t="s">
        <v>31</v>
      </c>
      <c r="DC3" s="108" t="s">
        <v>30</v>
      </c>
      <c r="DD3" s="109" t="s">
        <v>29</v>
      </c>
      <c r="DE3" s="108" t="s">
        <v>28</v>
      </c>
      <c r="DF3" s="108" t="s">
        <v>27</v>
      </c>
      <c r="DG3" s="108" t="s">
        <v>26</v>
      </c>
      <c r="DH3" s="109" t="s">
        <v>25</v>
      </c>
      <c r="DI3" s="115" t="s">
        <v>24</v>
      </c>
      <c r="DJ3" s="117" t="s">
        <v>31</v>
      </c>
      <c r="DK3" s="118" t="s">
        <v>30</v>
      </c>
      <c r="DL3" s="119" t="s">
        <v>29</v>
      </c>
      <c r="DM3" s="118" t="s">
        <v>28</v>
      </c>
      <c r="DN3" s="118" t="s">
        <v>27</v>
      </c>
      <c r="DO3" s="118" t="s">
        <v>26</v>
      </c>
      <c r="DP3" s="119" t="s">
        <v>25</v>
      </c>
      <c r="DQ3" s="120" t="s">
        <v>24</v>
      </c>
      <c r="DR3" s="117" t="s">
        <v>31</v>
      </c>
      <c r="DS3" s="118" t="s">
        <v>30</v>
      </c>
      <c r="DT3" s="119" t="s">
        <v>29</v>
      </c>
      <c r="DU3" s="118" t="s">
        <v>28</v>
      </c>
      <c r="DV3" s="118" t="s">
        <v>27</v>
      </c>
      <c r="DW3" s="118" t="s">
        <v>26</v>
      </c>
      <c r="DX3" s="119" t="s">
        <v>25</v>
      </c>
      <c r="DY3" s="120" t="s">
        <v>24</v>
      </c>
      <c r="DZ3" s="127" t="s">
        <v>31</v>
      </c>
      <c r="EA3" s="124" t="s">
        <v>30</v>
      </c>
      <c r="EB3" s="125" t="s">
        <v>29</v>
      </c>
      <c r="EC3" s="124" t="s">
        <v>28</v>
      </c>
      <c r="ED3" s="124" t="s">
        <v>27</v>
      </c>
      <c r="EE3" s="124" t="s">
        <v>26</v>
      </c>
      <c r="EF3" s="125" t="s">
        <v>25</v>
      </c>
      <c r="EG3" s="129" t="s">
        <v>24</v>
      </c>
      <c r="EH3" s="127" t="s">
        <v>31</v>
      </c>
      <c r="EI3" s="124" t="s">
        <v>30</v>
      </c>
      <c r="EJ3" s="125" t="s">
        <v>29</v>
      </c>
      <c r="EK3" s="124" t="s">
        <v>28</v>
      </c>
      <c r="EL3" s="124" t="s">
        <v>27</v>
      </c>
      <c r="EM3" s="124" t="s">
        <v>26</v>
      </c>
      <c r="EN3" s="125" t="s">
        <v>25</v>
      </c>
      <c r="EO3" s="129" t="s">
        <v>24</v>
      </c>
      <c r="EP3" s="131" t="s">
        <v>193</v>
      </c>
      <c r="EQ3" s="132" t="s">
        <v>194</v>
      </c>
      <c r="ER3" s="180" t="s">
        <v>193</v>
      </c>
      <c r="ES3" s="181" t="s">
        <v>194</v>
      </c>
    </row>
    <row r="4" spans="1:151">
      <c r="A4" s="54" t="s">
        <v>16</v>
      </c>
      <c r="B4" s="49" t="s">
        <v>202</v>
      </c>
      <c r="C4" s="54" t="s">
        <v>225</v>
      </c>
      <c r="D4" s="163" t="s">
        <v>296</v>
      </c>
      <c r="E4" s="163" t="s">
        <v>312</v>
      </c>
      <c r="F4" s="189" t="s">
        <v>243</v>
      </c>
      <c r="G4" s="64">
        <v>5.5</v>
      </c>
      <c r="H4" s="59">
        <v>6.32</v>
      </c>
      <c r="I4" s="59">
        <v>80.099999999999994</v>
      </c>
      <c r="J4" s="59">
        <v>1</v>
      </c>
      <c r="K4" s="59">
        <v>1</v>
      </c>
      <c r="L4" s="59">
        <v>0</v>
      </c>
      <c r="M4" s="59">
        <v>0</v>
      </c>
      <c r="N4" s="67">
        <v>1.66</v>
      </c>
      <c r="O4" s="64">
        <v>5.4</v>
      </c>
      <c r="P4" s="59">
        <v>7.5</v>
      </c>
      <c r="Q4" s="59">
        <v>46</v>
      </c>
      <c r="R4" s="59">
        <v>0</v>
      </c>
      <c r="S4" s="59">
        <v>0</v>
      </c>
      <c r="T4" s="59">
        <v>0</v>
      </c>
      <c r="U4" s="59">
        <v>0</v>
      </c>
      <c r="V4" s="65">
        <v>3.97</v>
      </c>
      <c r="W4" s="72">
        <v>7.5</v>
      </c>
      <c r="X4" s="70">
        <v>7</v>
      </c>
      <c r="Y4" s="70">
        <v>1000</v>
      </c>
      <c r="Z4" s="70">
        <v>10</v>
      </c>
      <c r="AA4" s="70">
        <v>1.5</v>
      </c>
      <c r="AB4" s="70">
        <v>1</v>
      </c>
      <c r="AC4" s="70">
        <v>0.3</v>
      </c>
      <c r="AD4" s="76">
        <v>5</v>
      </c>
      <c r="AE4" s="72">
        <v>7.5</v>
      </c>
      <c r="AF4" s="70">
        <v>7</v>
      </c>
      <c r="AG4" s="70">
        <v>1000</v>
      </c>
      <c r="AH4" s="70">
        <v>10</v>
      </c>
      <c r="AI4" s="70">
        <v>1.5</v>
      </c>
      <c r="AJ4" s="70">
        <v>1</v>
      </c>
      <c r="AK4" s="70">
        <v>0.3</v>
      </c>
      <c r="AL4" s="76">
        <v>5</v>
      </c>
      <c r="AM4" s="82">
        <v>4</v>
      </c>
      <c r="AN4" s="80">
        <v>5</v>
      </c>
      <c r="AO4" s="80">
        <v>3</v>
      </c>
      <c r="AP4" s="80">
        <v>5</v>
      </c>
      <c r="AQ4" s="80">
        <v>4</v>
      </c>
      <c r="AR4" s="80">
        <v>4</v>
      </c>
      <c r="AS4" s="80">
        <v>3</v>
      </c>
      <c r="AT4" s="80">
        <v>3</v>
      </c>
      <c r="AU4" s="85">
        <f>SUM(AM4:AT4)</f>
        <v>31</v>
      </c>
      <c r="AV4" s="88">
        <v>0</v>
      </c>
      <c r="AW4" s="86">
        <v>0</v>
      </c>
      <c r="AX4" s="86">
        <v>0</v>
      </c>
      <c r="AY4" s="86">
        <v>0</v>
      </c>
      <c r="AZ4" s="86">
        <v>0</v>
      </c>
      <c r="BA4" s="86">
        <v>0</v>
      </c>
      <c r="BB4" s="86">
        <v>0</v>
      </c>
      <c r="BC4" s="90">
        <v>0</v>
      </c>
      <c r="BD4" s="88">
        <v>0</v>
      </c>
      <c r="BE4" s="86">
        <v>0</v>
      </c>
      <c r="BF4" s="86">
        <v>0</v>
      </c>
      <c r="BG4" s="86">
        <v>0</v>
      </c>
      <c r="BH4" s="86">
        <v>0</v>
      </c>
      <c r="BI4" s="86">
        <v>0</v>
      </c>
      <c r="BJ4" s="86">
        <v>0</v>
      </c>
      <c r="BK4" s="90">
        <v>0</v>
      </c>
      <c r="BL4" s="95">
        <v>1</v>
      </c>
      <c r="BM4" s="93">
        <v>1</v>
      </c>
      <c r="BN4" s="93">
        <v>1</v>
      </c>
      <c r="BO4" s="93">
        <v>1</v>
      </c>
      <c r="BP4" s="93">
        <v>1</v>
      </c>
      <c r="BQ4" s="93">
        <v>1</v>
      </c>
      <c r="BR4" s="93">
        <v>1</v>
      </c>
      <c r="BS4" s="97">
        <v>1</v>
      </c>
      <c r="BT4" s="95">
        <v>1</v>
      </c>
      <c r="BU4" s="93">
        <v>1</v>
      </c>
      <c r="BV4" s="93">
        <v>1</v>
      </c>
      <c r="BW4" s="93">
        <v>1</v>
      </c>
      <c r="BX4" s="93">
        <v>1</v>
      </c>
      <c r="BY4" s="93">
        <v>1</v>
      </c>
      <c r="BZ4" s="93">
        <v>1</v>
      </c>
      <c r="CA4" s="97">
        <v>1</v>
      </c>
      <c r="CB4" s="102">
        <v>4</v>
      </c>
      <c r="CC4" s="100">
        <v>5</v>
      </c>
      <c r="CD4" s="100">
        <v>3</v>
      </c>
      <c r="CE4" s="100">
        <v>5</v>
      </c>
      <c r="CF4" s="100">
        <v>4</v>
      </c>
      <c r="CG4" s="100">
        <v>4</v>
      </c>
      <c r="CH4" s="100">
        <v>3</v>
      </c>
      <c r="CI4" s="100">
        <v>3</v>
      </c>
      <c r="CJ4" s="102">
        <v>4</v>
      </c>
      <c r="CK4" s="100">
        <v>5</v>
      </c>
      <c r="CL4" s="100">
        <v>3</v>
      </c>
      <c r="CM4" s="100">
        <v>5</v>
      </c>
      <c r="CN4" s="100">
        <v>4</v>
      </c>
      <c r="CO4" s="100">
        <v>4</v>
      </c>
      <c r="CP4" s="100">
        <v>3</v>
      </c>
      <c r="CQ4" s="100">
        <v>3</v>
      </c>
      <c r="CR4" s="106">
        <f>SUM(CB4:CI4)</f>
        <v>31</v>
      </c>
      <c r="CS4" s="111">
        <f>SUM(CJ4:CQ4)</f>
        <v>31</v>
      </c>
      <c r="CT4" s="177">
        <f>CB4/CR4</f>
        <v>0.12903225806451613</v>
      </c>
      <c r="CU4" s="178">
        <f>CC4/CR4</f>
        <v>0.16129032258064516</v>
      </c>
      <c r="CV4" s="178">
        <f>CD4/CR4</f>
        <v>9.6774193548387094E-2</v>
      </c>
      <c r="CW4" s="178">
        <f>CE4/CR4</f>
        <v>0.16129032258064516</v>
      </c>
      <c r="CX4" s="178">
        <f>CF4/CR4</f>
        <v>0.12903225806451613</v>
      </c>
      <c r="CY4" s="178">
        <f>CG4/CR4</f>
        <v>0.12903225806451613</v>
      </c>
      <c r="CZ4" s="178">
        <f>CH4/CR4</f>
        <v>9.6774193548387094E-2</v>
      </c>
      <c r="DA4" s="179">
        <f>CI4/CR4</f>
        <v>9.6774193548387094E-2</v>
      </c>
      <c r="DB4" s="177">
        <f>CJ4/CS4</f>
        <v>0.12903225806451613</v>
      </c>
      <c r="DC4" s="178">
        <f>CK4/CS4</f>
        <v>0.16129032258064516</v>
      </c>
      <c r="DD4" s="178">
        <f>CL4/CS4</f>
        <v>9.6774193548387094E-2</v>
      </c>
      <c r="DE4" s="178">
        <f>CM4/CS4</f>
        <v>0.16129032258064516</v>
      </c>
      <c r="DF4" s="178">
        <f>CN4/CS4</f>
        <v>0.12903225806451613</v>
      </c>
      <c r="DG4" s="178">
        <f>CO4/CS4</f>
        <v>0.12903225806451613</v>
      </c>
      <c r="DH4" s="178">
        <f>CP4/CS4</f>
        <v>9.6774193548387094E-2</v>
      </c>
      <c r="DI4" s="179">
        <f>CQ4/CS4</f>
        <v>9.6774193548387094E-2</v>
      </c>
      <c r="DJ4" s="121">
        <f>G4/W4*100</f>
        <v>73.333333333333329</v>
      </c>
      <c r="DK4" s="122">
        <f>H4/X4*100</f>
        <v>90.285714285714292</v>
      </c>
      <c r="DL4" s="122">
        <f>I4/Y4*100</f>
        <v>8.01</v>
      </c>
      <c r="DM4" s="122">
        <f>J4/Z4*100</f>
        <v>10</v>
      </c>
      <c r="DN4" s="122">
        <f>K4/AA4*100</f>
        <v>66.666666666666657</v>
      </c>
      <c r="DO4" s="122">
        <f>-L4/AB4*100</f>
        <v>0</v>
      </c>
      <c r="DP4" s="122">
        <f t="shared" ref="DP4:DY4" si="0">M4/AC4*100</f>
        <v>0</v>
      </c>
      <c r="DQ4" s="123">
        <f t="shared" si="0"/>
        <v>33.199999999999996</v>
      </c>
      <c r="DR4" s="121">
        <f t="shared" si="0"/>
        <v>72.000000000000014</v>
      </c>
      <c r="DS4" s="122">
        <f t="shared" si="0"/>
        <v>107.14285714285714</v>
      </c>
      <c r="DT4" s="122">
        <f t="shared" si="0"/>
        <v>4.5999999999999996</v>
      </c>
      <c r="DU4" s="122">
        <f t="shared" si="0"/>
        <v>0</v>
      </c>
      <c r="DV4" s="122">
        <f t="shared" si="0"/>
        <v>0</v>
      </c>
      <c r="DW4" s="122">
        <f t="shared" si="0"/>
        <v>0</v>
      </c>
      <c r="DX4" s="122">
        <f t="shared" si="0"/>
        <v>0</v>
      </c>
      <c r="DY4" s="123">
        <f t="shared" si="0"/>
        <v>79.400000000000006</v>
      </c>
      <c r="DZ4" s="128">
        <f t="shared" ref="DZ4:EO4" si="1">DJ4*CT4</f>
        <v>9.4623655913978482</v>
      </c>
      <c r="EA4" s="126">
        <f t="shared" si="1"/>
        <v>14.56221198156682</v>
      </c>
      <c r="EB4" s="126">
        <f t="shared" si="1"/>
        <v>0.77516129032258063</v>
      </c>
      <c r="EC4" s="126">
        <f t="shared" si="1"/>
        <v>1.6129032258064515</v>
      </c>
      <c r="ED4" s="126">
        <f t="shared" si="1"/>
        <v>8.6021505376344063</v>
      </c>
      <c r="EE4" s="126">
        <f t="shared" si="1"/>
        <v>0</v>
      </c>
      <c r="EF4" s="126">
        <f t="shared" si="1"/>
        <v>0</v>
      </c>
      <c r="EG4" s="130">
        <f t="shared" si="1"/>
        <v>3.2129032258064512</v>
      </c>
      <c r="EH4" s="128">
        <f t="shared" si="1"/>
        <v>9.2903225806451637</v>
      </c>
      <c r="EI4" s="126">
        <f t="shared" si="1"/>
        <v>17.281105990783409</v>
      </c>
      <c r="EJ4" s="126">
        <f t="shared" si="1"/>
        <v>0.44516129032258062</v>
      </c>
      <c r="EK4" s="126">
        <f t="shared" si="1"/>
        <v>0</v>
      </c>
      <c r="EL4" s="126">
        <f t="shared" si="1"/>
        <v>0</v>
      </c>
      <c r="EM4" s="126">
        <f t="shared" si="1"/>
        <v>0</v>
      </c>
      <c r="EN4" s="126">
        <f t="shared" si="1"/>
        <v>0</v>
      </c>
      <c r="EO4" s="130">
        <f t="shared" si="1"/>
        <v>7.6838709677419361</v>
      </c>
      <c r="EP4" s="106">
        <f>SUM(DZ4:EG4)</f>
        <v>38.227695852534552</v>
      </c>
      <c r="EQ4" s="107">
        <f>SUM(EH4:EO4)</f>
        <v>34.700460829493089</v>
      </c>
      <c r="ER4" s="186" t="s">
        <v>86</v>
      </c>
      <c r="ES4" s="186" t="s">
        <v>86</v>
      </c>
      <c r="ET4" t="str">
        <f>IF(EP4&lt;75,"good",IF(EP4&lt;=100,"fair",IF(EP4&gt;100,"poor")))</f>
        <v>good</v>
      </c>
      <c r="EU4" t="str">
        <f>IF(EQ4&lt;75,"good",IF(EQ4&lt;=100,"fair",IF(EQ4&gt;100,"poor")))</f>
        <v>good</v>
      </c>
    </row>
    <row r="5" spans="1:151">
      <c r="A5" s="54" t="s">
        <v>16</v>
      </c>
      <c r="B5" s="49" t="s">
        <v>202</v>
      </c>
      <c r="C5" s="54" t="s">
        <v>226</v>
      </c>
      <c r="D5" s="163" t="s">
        <v>297</v>
      </c>
      <c r="E5" s="163" t="s">
        <v>313</v>
      </c>
      <c r="F5" s="189" t="s">
        <v>244</v>
      </c>
      <c r="G5" s="64">
        <v>6.1</v>
      </c>
      <c r="H5" s="59">
        <v>5.2</v>
      </c>
      <c r="I5" s="59">
        <v>103.3</v>
      </c>
      <c r="J5" s="59">
        <v>1</v>
      </c>
      <c r="K5" s="59">
        <v>1</v>
      </c>
      <c r="L5" s="59">
        <v>0.01</v>
      </c>
      <c r="M5" s="59">
        <v>0</v>
      </c>
      <c r="N5" s="67">
        <v>4.9400000000000004</v>
      </c>
      <c r="O5" s="64">
        <v>5.2</v>
      </c>
      <c r="P5" s="59">
        <v>7.3</v>
      </c>
      <c r="Q5" s="59">
        <v>71.5</v>
      </c>
      <c r="R5" s="59">
        <v>1.5</v>
      </c>
      <c r="S5" s="59">
        <v>0</v>
      </c>
      <c r="T5" s="59">
        <v>0.3</v>
      </c>
      <c r="U5" s="59">
        <v>0</v>
      </c>
      <c r="V5" s="65">
        <v>22.9</v>
      </c>
      <c r="W5" s="72">
        <v>7.5</v>
      </c>
      <c r="X5" s="70">
        <v>7</v>
      </c>
      <c r="Y5" s="70">
        <v>1000</v>
      </c>
      <c r="Z5" s="70">
        <v>10</v>
      </c>
      <c r="AA5" s="70">
        <v>1.5</v>
      </c>
      <c r="AB5" s="70">
        <v>1</v>
      </c>
      <c r="AC5" s="70">
        <v>0.3</v>
      </c>
      <c r="AD5" s="76">
        <v>5</v>
      </c>
      <c r="AE5" s="72">
        <v>7.5</v>
      </c>
      <c r="AF5" s="70">
        <v>7</v>
      </c>
      <c r="AG5" s="70">
        <v>1000</v>
      </c>
      <c r="AH5" s="70">
        <v>10</v>
      </c>
      <c r="AI5" s="70">
        <v>1.5</v>
      </c>
      <c r="AJ5" s="70">
        <v>1</v>
      </c>
      <c r="AK5" s="70">
        <v>0.3</v>
      </c>
      <c r="AL5" s="76">
        <v>5</v>
      </c>
      <c r="AM5" s="82">
        <v>4</v>
      </c>
      <c r="AN5" s="80">
        <v>5</v>
      </c>
      <c r="AO5" s="80">
        <v>3</v>
      </c>
      <c r="AP5" s="80">
        <v>5</v>
      </c>
      <c r="AQ5" s="80">
        <v>4</v>
      </c>
      <c r="AR5" s="80">
        <v>4</v>
      </c>
      <c r="AS5" s="80">
        <v>3</v>
      </c>
      <c r="AT5" s="80">
        <v>3</v>
      </c>
      <c r="AU5" s="85">
        <f t="shared" ref="AU5:AU19" si="2">SUM(AM5:AT5)</f>
        <v>31</v>
      </c>
      <c r="AV5" s="88">
        <v>0</v>
      </c>
      <c r="AW5" s="86">
        <v>0</v>
      </c>
      <c r="AX5" s="86">
        <v>0</v>
      </c>
      <c r="AY5" s="86">
        <v>0</v>
      </c>
      <c r="AZ5" s="86">
        <v>0</v>
      </c>
      <c r="BA5" s="86">
        <v>0</v>
      </c>
      <c r="BB5" s="86">
        <v>0</v>
      </c>
      <c r="BC5" s="90">
        <v>0</v>
      </c>
      <c r="BD5" s="88">
        <v>0</v>
      </c>
      <c r="BE5" s="86">
        <v>0</v>
      </c>
      <c r="BF5" s="86">
        <v>0</v>
      </c>
      <c r="BG5" s="86">
        <v>0</v>
      </c>
      <c r="BH5" s="86">
        <v>0</v>
      </c>
      <c r="BI5" s="86">
        <v>0</v>
      </c>
      <c r="BJ5" s="86">
        <v>0</v>
      </c>
      <c r="BK5" s="90">
        <v>0</v>
      </c>
      <c r="BL5" s="95">
        <v>1</v>
      </c>
      <c r="BM5" s="93">
        <v>1</v>
      </c>
      <c r="BN5" s="93">
        <v>1</v>
      </c>
      <c r="BO5" s="93">
        <v>1</v>
      </c>
      <c r="BP5" s="93">
        <v>1</v>
      </c>
      <c r="BQ5" s="93">
        <v>1</v>
      </c>
      <c r="BR5" s="93">
        <v>1</v>
      </c>
      <c r="BS5" s="97">
        <v>1</v>
      </c>
      <c r="BT5" s="95">
        <v>1</v>
      </c>
      <c r="BU5" s="93">
        <v>1</v>
      </c>
      <c r="BV5" s="93">
        <v>1</v>
      </c>
      <c r="BW5" s="93">
        <v>1</v>
      </c>
      <c r="BX5" s="93">
        <v>1</v>
      </c>
      <c r="BY5" s="93">
        <v>1</v>
      </c>
      <c r="BZ5" s="93">
        <v>1</v>
      </c>
      <c r="CA5" s="97">
        <v>1</v>
      </c>
      <c r="CB5" s="102">
        <v>4</v>
      </c>
      <c r="CC5" s="100">
        <v>5</v>
      </c>
      <c r="CD5" s="100">
        <v>3</v>
      </c>
      <c r="CE5" s="100">
        <v>5</v>
      </c>
      <c r="CF5" s="100">
        <v>4</v>
      </c>
      <c r="CG5" s="100">
        <v>4</v>
      </c>
      <c r="CH5" s="100">
        <v>3</v>
      </c>
      <c r="CI5" s="100">
        <v>3</v>
      </c>
      <c r="CJ5" s="102">
        <v>4</v>
      </c>
      <c r="CK5" s="100">
        <v>5</v>
      </c>
      <c r="CL5" s="100">
        <v>3</v>
      </c>
      <c r="CM5" s="100">
        <v>5</v>
      </c>
      <c r="CN5" s="100">
        <v>4</v>
      </c>
      <c r="CO5" s="100">
        <v>4</v>
      </c>
      <c r="CP5" s="100">
        <v>3</v>
      </c>
      <c r="CQ5" s="100">
        <v>3</v>
      </c>
      <c r="CR5" s="106">
        <f t="shared" ref="CR5:CR19" si="3">SUM(CB5:CI5)</f>
        <v>31</v>
      </c>
      <c r="CS5" s="111">
        <f t="shared" ref="CS5:CS19" si="4">SUM(CJ5:CQ5)</f>
        <v>31</v>
      </c>
      <c r="CT5" s="177">
        <f t="shared" ref="CT5:CT19" si="5">CB5/CR5</f>
        <v>0.12903225806451613</v>
      </c>
      <c r="CU5" s="178">
        <f t="shared" ref="CU5:CU19" si="6">CC5/CR5</f>
        <v>0.16129032258064516</v>
      </c>
      <c r="CV5" s="178">
        <f t="shared" ref="CV5:CV19" si="7">CD5/CR5</f>
        <v>9.6774193548387094E-2</v>
      </c>
      <c r="CW5" s="178">
        <f t="shared" ref="CW5:CW19" si="8">CE5/CR5</f>
        <v>0.16129032258064516</v>
      </c>
      <c r="CX5" s="178">
        <f t="shared" ref="CX5:CX19" si="9">CF5/CR5</f>
        <v>0.12903225806451613</v>
      </c>
      <c r="CY5" s="178">
        <f t="shared" ref="CY5:CY19" si="10">CG5/CR5</f>
        <v>0.12903225806451613</v>
      </c>
      <c r="CZ5" s="178">
        <f t="shared" ref="CZ5:CZ19" si="11">CH5/CR5</f>
        <v>9.6774193548387094E-2</v>
      </c>
      <c r="DA5" s="179">
        <f t="shared" ref="DA5:DA19" si="12">CI5/CR5</f>
        <v>9.6774193548387094E-2</v>
      </c>
      <c r="DB5" s="177">
        <f t="shared" ref="DB5:DB19" si="13">CJ5/CS5</f>
        <v>0.12903225806451613</v>
      </c>
      <c r="DC5" s="178">
        <f t="shared" ref="DC5:DC19" si="14">CK5/CS5</f>
        <v>0.16129032258064516</v>
      </c>
      <c r="DD5" s="178">
        <f t="shared" ref="DD5:DD19" si="15">CL5/CS5</f>
        <v>9.6774193548387094E-2</v>
      </c>
      <c r="DE5" s="178">
        <f t="shared" ref="DE5:DE19" si="16">CM5/CS5</f>
        <v>0.16129032258064516</v>
      </c>
      <c r="DF5" s="178">
        <f t="shared" ref="DF5:DF19" si="17">CN5/CS5</f>
        <v>0.12903225806451613</v>
      </c>
      <c r="DG5" s="178">
        <f t="shared" ref="DG5:DG19" si="18">CO5/CS5</f>
        <v>0.12903225806451613</v>
      </c>
      <c r="DH5" s="178">
        <f t="shared" ref="DH5:DH19" si="19">CP5/CS5</f>
        <v>9.6774193548387094E-2</v>
      </c>
      <c r="DI5" s="179">
        <f t="shared" ref="DI5:DI19" si="20">CQ5/CS5</f>
        <v>9.6774193548387094E-2</v>
      </c>
      <c r="DJ5" s="121">
        <f t="shared" ref="DJ5:DJ19" si="21">G5/W5*100</f>
        <v>81.333333333333329</v>
      </c>
      <c r="DK5" s="122">
        <f t="shared" ref="DK5:DK19" si="22">H5/X5*100</f>
        <v>74.285714285714292</v>
      </c>
      <c r="DL5" s="122">
        <f t="shared" ref="DL5:DL19" si="23">I5/Y5*100</f>
        <v>10.33</v>
      </c>
      <c r="DM5" s="122">
        <f t="shared" ref="DM5:DM19" si="24">J5/Z5*100</f>
        <v>10</v>
      </c>
      <c r="DN5" s="122">
        <f t="shared" ref="DN5:DN19" si="25">K5/AA5*100</f>
        <v>66.666666666666657</v>
      </c>
      <c r="DO5" s="122">
        <f t="shared" ref="DO5:DO19" si="26">-L5/AB5*100</f>
        <v>-1</v>
      </c>
      <c r="DP5" s="122">
        <f t="shared" ref="DP5:DP19" si="27">M5/AC5*100</f>
        <v>0</v>
      </c>
      <c r="DQ5" s="123">
        <f t="shared" ref="DQ5:DQ19" si="28">N5/AD5*100</f>
        <v>98.800000000000011</v>
      </c>
      <c r="DR5" s="121">
        <f t="shared" ref="DR5:DR19" si="29">O5/AE5*100</f>
        <v>69.333333333333343</v>
      </c>
      <c r="DS5" s="122">
        <f t="shared" ref="DS5:DS19" si="30">P5/AF5*100</f>
        <v>104.28571428571429</v>
      </c>
      <c r="DT5" s="122">
        <f t="shared" ref="DT5:DT19" si="31">Q5/AG5*100</f>
        <v>7.1499999999999995</v>
      </c>
      <c r="DU5" s="122">
        <f t="shared" ref="DU5:DU19" si="32">R5/AH5*100</f>
        <v>15</v>
      </c>
      <c r="DV5" s="122">
        <f t="shared" ref="DV5:DV19" si="33">S5/AI5*100</f>
        <v>0</v>
      </c>
      <c r="DW5" s="122">
        <f t="shared" ref="DW5:DW19" si="34">T5/AJ5*100</f>
        <v>30</v>
      </c>
      <c r="DX5" s="122">
        <f t="shared" ref="DX5:DX19" si="35">U5/AK5*100</f>
        <v>0</v>
      </c>
      <c r="DY5" s="123">
        <f t="shared" ref="DY5:DY19" si="36">V5/AL5*100</f>
        <v>458</v>
      </c>
      <c r="DZ5" s="128">
        <f t="shared" ref="DZ5:DZ19" si="37">DJ5*CT5</f>
        <v>10.494623655913978</v>
      </c>
      <c r="EA5" s="126">
        <f t="shared" ref="EA5:EA19" si="38">DK5*CU5</f>
        <v>11.981566820276498</v>
      </c>
      <c r="EB5" s="126">
        <f t="shared" ref="EB5:EB19" si="39">DL5*CV5</f>
        <v>0.99967741935483867</v>
      </c>
      <c r="EC5" s="126">
        <f t="shared" ref="EC5:EC19" si="40">DM5*CW5</f>
        <v>1.6129032258064515</v>
      </c>
      <c r="ED5" s="126">
        <f t="shared" ref="ED5:ED19" si="41">DN5*CX5</f>
        <v>8.6021505376344063</v>
      </c>
      <c r="EE5" s="126">
        <f t="shared" ref="EE5:EE19" si="42">DO5*CY5</f>
        <v>-0.12903225806451613</v>
      </c>
      <c r="EF5" s="126">
        <f t="shared" ref="EF5:EF19" si="43">DP5*CZ5</f>
        <v>0</v>
      </c>
      <c r="EG5" s="130">
        <f t="shared" ref="EG5:EG19" si="44">DQ5*DA5</f>
        <v>9.5612903225806463</v>
      </c>
      <c r="EH5" s="128">
        <f t="shared" ref="EH5:EH19" si="45">DR5*DB5</f>
        <v>8.9462365591397859</v>
      </c>
      <c r="EI5" s="126">
        <f t="shared" ref="EI5:EI19" si="46">DS5*DC5</f>
        <v>16.820276497695854</v>
      </c>
      <c r="EJ5" s="126">
        <f t="shared" ref="EJ5:EJ19" si="47">DT5*DD5</f>
        <v>0.6919354838709677</v>
      </c>
      <c r="EK5" s="126">
        <f t="shared" ref="EK5:EK19" si="48">DU5*DE5</f>
        <v>2.4193548387096775</v>
      </c>
      <c r="EL5" s="126">
        <f t="shared" ref="EL5:EL19" si="49">DV5*DF5</f>
        <v>0</v>
      </c>
      <c r="EM5" s="126">
        <f t="shared" ref="EM5:EM19" si="50">DW5*DG5</f>
        <v>3.870967741935484</v>
      </c>
      <c r="EN5" s="126">
        <f t="shared" ref="EN5:EN19" si="51">DX5*DH5</f>
        <v>0</v>
      </c>
      <c r="EO5" s="130">
        <f t="shared" ref="EO5:EO19" si="52">DY5*DI5</f>
        <v>44.322580645161288</v>
      </c>
      <c r="EP5" s="106">
        <f t="shared" ref="EP5:EP9" si="53">SUM(DZ5:EG5)</f>
        <v>43.123179723502297</v>
      </c>
      <c r="EQ5" s="185">
        <f t="shared" ref="EQ5:EQ19" si="54">SUM(EH5:EO5)</f>
        <v>77.071351766513061</v>
      </c>
      <c r="ER5" s="186" t="s">
        <v>86</v>
      </c>
      <c r="ES5" s="187" t="s">
        <v>503</v>
      </c>
      <c r="ET5" t="str">
        <f t="shared" ref="ET5:ET19" si="55">IF(EP5&lt;75,"good",IF(EP5&lt;=100,"fair",IF(EP5&gt;100,"poor")))</f>
        <v>good</v>
      </c>
      <c r="EU5" t="str">
        <f t="shared" ref="EU5:EU19" si="56">IF(EQ5&lt;75,"good",IF(EQ5&lt;=100,"fair",IF(EQ5&gt;100,"poor")))</f>
        <v>fair</v>
      </c>
    </row>
    <row r="6" spans="1:151">
      <c r="A6" s="54" t="s">
        <v>16</v>
      </c>
      <c r="B6" s="49" t="s">
        <v>202</v>
      </c>
      <c r="C6" s="54" t="s">
        <v>227</v>
      </c>
      <c r="D6" s="163" t="s">
        <v>298</v>
      </c>
      <c r="E6" s="163" t="s">
        <v>314</v>
      </c>
      <c r="F6" s="189" t="s">
        <v>245</v>
      </c>
      <c r="G6" s="64">
        <v>5.4</v>
      </c>
      <c r="H6" s="59">
        <v>6.78</v>
      </c>
      <c r="I6" s="59">
        <v>97.8</v>
      </c>
      <c r="J6" s="59">
        <v>7</v>
      </c>
      <c r="K6" s="59">
        <v>2</v>
      </c>
      <c r="L6" s="59">
        <v>0</v>
      </c>
      <c r="M6" s="59">
        <v>0</v>
      </c>
      <c r="N6" s="67">
        <v>5</v>
      </c>
      <c r="O6" s="64">
        <v>5.2</v>
      </c>
      <c r="P6" s="59">
        <v>7.2</v>
      </c>
      <c r="Q6" s="59">
        <v>81.3</v>
      </c>
      <c r="R6" s="59">
        <v>1</v>
      </c>
      <c r="S6" s="59">
        <v>0</v>
      </c>
      <c r="T6" s="59">
        <v>0.2</v>
      </c>
      <c r="U6" s="59">
        <v>0</v>
      </c>
      <c r="V6" s="65">
        <v>7.25</v>
      </c>
      <c r="W6" s="72">
        <v>7.5</v>
      </c>
      <c r="X6" s="70">
        <v>7</v>
      </c>
      <c r="Y6" s="70">
        <v>1000</v>
      </c>
      <c r="Z6" s="70">
        <v>10</v>
      </c>
      <c r="AA6" s="70">
        <v>1.5</v>
      </c>
      <c r="AB6" s="70">
        <v>1</v>
      </c>
      <c r="AC6" s="70">
        <v>0.3</v>
      </c>
      <c r="AD6" s="76">
        <v>5</v>
      </c>
      <c r="AE6" s="72">
        <v>7.5</v>
      </c>
      <c r="AF6" s="70">
        <v>7</v>
      </c>
      <c r="AG6" s="70">
        <v>1000</v>
      </c>
      <c r="AH6" s="70">
        <v>10</v>
      </c>
      <c r="AI6" s="70">
        <v>1.5</v>
      </c>
      <c r="AJ6" s="70">
        <v>1</v>
      </c>
      <c r="AK6" s="70">
        <v>0.3</v>
      </c>
      <c r="AL6" s="76">
        <v>5</v>
      </c>
      <c r="AM6" s="82">
        <v>4</v>
      </c>
      <c r="AN6" s="80">
        <v>5</v>
      </c>
      <c r="AO6" s="80">
        <v>3</v>
      </c>
      <c r="AP6" s="80">
        <v>5</v>
      </c>
      <c r="AQ6" s="80">
        <v>4</v>
      </c>
      <c r="AR6" s="80">
        <v>4</v>
      </c>
      <c r="AS6" s="80">
        <v>3</v>
      </c>
      <c r="AT6" s="80">
        <v>3</v>
      </c>
      <c r="AU6" s="85">
        <f t="shared" si="2"/>
        <v>31</v>
      </c>
      <c r="AV6" s="88">
        <v>0</v>
      </c>
      <c r="AW6" s="86">
        <v>0</v>
      </c>
      <c r="AX6" s="86">
        <v>0</v>
      </c>
      <c r="AY6" s="86">
        <v>0</v>
      </c>
      <c r="AZ6" s="86">
        <v>0</v>
      </c>
      <c r="BA6" s="86">
        <v>0</v>
      </c>
      <c r="BB6" s="86">
        <v>0</v>
      </c>
      <c r="BC6" s="90">
        <v>0</v>
      </c>
      <c r="BD6" s="88">
        <v>0</v>
      </c>
      <c r="BE6" s="86">
        <v>0</v>
      </c>
      <c r="BF6" s="86">
        <v>0</v>
      </c>
      <c r="BG6" s="86">
        <v>0</v>
      </c>
      <c r="BH6" s="86">
        <v>0</v>
      </c>
      <c r="BI6" s="86">
        <v>0</v>
      </c>
      <c r="BJ6" s="86">
        <v>0</v>
      </c>
      <c r="BK6" s="90">
        <v>0</v>
      </c>
      <c r="BL6" s="95">
        <v>1</v>
      </c>
      <c r="BM6" s="93">
        <v>1</v>
      </c>
      <c r="BN6" s="93">
        <v>1</v>
      </c>
      <c r="BO6" s="93">
        <v>1</v>
      </c>
      <c r="BP6" s="93">
        <v>1</v>
      </c>
      <c r="BQ6" s="93">
        <v>1</v>
      </c>
      <c r="BR6" s="93">
        <v>1</v>
      </c>
      <c r="BS6" s="97">
        <v>1</v>
      </c>
      <c r="BT6" s="95">
        <v>1</v>
      </c>
      <c r="BU6" s="93">
        <v>1</v>
      </c>
      <c r="BV6" s="93">
        <v>1</v>
      </c>
      <c r="BW6" s="93">
        <v>1</v>
      </c>
      <c r="BX6" s="93">
        <v>1</v>
      </c>
      <c r="BY6" s="93">
        <v>1</v>
      </c>
      <c r="BZ6" s="93">
        <v>1</v>
      </c>
      <c r="CA6" s="97">
        <v>1</v>
      </c>
      <c r="CB6" s="102">
        <v>4</v>
      </c>
      <c r="CC6" s="100">
        <v>5</v>
      </c>
      <c r="CD6" s="100">
        <v>3</v>
      </c>
      <c r="CE6" s="100">
        <v>5</v>
      </c>
      <c r="CF6" s="100">
        <v>4</v>
      </c>
      <c r="CG6" s="100">
        <v>4</v>
      </c>
      <c r="CH6" s="100">
        <v>3</v>
      </c>
      <c r="CI6" s="100">
        <v>3</v>
      </c>
      <c r="CJ6" s="102">
        <v>4</v>
      </c>
      <c r="CK6" s="100">
        <v>5</v>
      </c>
      <c r="CL6" s="100">
        <v>3</v>
      </c>
      <c r="CM6" s="100">
        <v>5</v>
      </c>
      <c r="CN6" s="100">
        <v>4</v>
      </c>
      <c r="CO6" s="100">
        <v>4</v>
      </c>
      <c r="CP6" s="100">
        <v>3</v>
      </c>
      <c r="CQ6" s="100">
        <v>3</v>
      </c>
      <c r="CR6" s="106">
        <f t="shared" si="3"/>
        <v>31</v>
      </c>
      <c r="CS6" s="111">
        <f t="shared" si="4"/>
        <v>31</v>
      </c>
      <c r="CT6" s="177">
        <f t="shared" si="5"/>
        <v>0.12903225806451613</v>
      </c>
      <c r="CU6" s="178">
        <f t="shared" si="6"/>
        <v>0.16129032258064516</v>
      </c>
      <c r="CV6" s="178">
        <f t="shared" si="7"/>
        <v>9.6774193548387094E-2</v>
      </c>
      <c r="CW6" s="178">
        <f t="shared" si="8"/>
        <v>0.16129032258064516</v>
      </c>
      <c r="CX6" s="178">
        <f t="shared" si="9"/>
        <v>0.12903225806451613</v>
      </c>
      <c r="CY6" s="178">
        <f t="shared" si="10"/>
        <v>0.12903225806451613</v>
      </c>
      <c r="CZ6" s="178">
        <f t="shared" si="11"/>
        <v>9.6774193548387094E-2</v>
      </c>
      <c r="DA6" s="179">
        <f t="shared" si="12"/>
        <v>9.6774193548387094E-2</v>
      </c>
      <c r="DB6" s="177">
        <f t="shared" si="13"/>
        <v>0.12903225806451613</v>
      </c>
      <c r="DC6" s="178">
        <f t="shared" si="14"/>
        <v>0.16129032258064516</v>
      </c>
      <c r="DD6" s="178">
        <f t="shared" si="15"/>
        <v>9.6774193548387094E-2</v>
      </c>
      <c r="DE6" s="178">
        <f t="shared" si="16"/>
        <v>0.16129032258064516</v>
      </c>
      <c r="DF6" s="178">
        <f t="shared" si="17"/>
        <v>0.12903225806451613</v>
      </c>
      <c r="DG6" s="178">
        <f t="shared" si="18"/>
        <v>0.12903225806451613</v>
      </c>
      <c r="DH6" s="178">
        <f t="shared" si="19"/>
        <v>9.6774193548387094E-2</v>
      </c>
      <c r="DI6" s="179">
        <f t="shared" si="20"/>
        <v>9.6774193548387094E-2</v>
      </c>
      <c r="DJ6" s="121">
        <f t="shared" si="21"/>
        <v>72.000000000000014</v>
      </c>
      <c r="DK6" s="122">
        <f t="shared" si="22"/>
        <v>96.857142857142861</v>
      </c>
      <c r="DL6" s="122">
        <f t="shared" si="23"/>
        <v>9.7799999999999994</v>
      </c>
      <c r="DM6" s="122">
        <f t="shared" si="24"/>
        <v>70</v>
      </c>
      <c r="DN6" s="122">
        <f t="shared" si="25"/>
        <v>133.33333333333331</v>
      </c>
      <c r="DO6" s="122">
        <f t="shared" si="26"/>
        <v>0</v>
      </c>
      <c r="DP6" s="122">
        <f t="shared" si="27"/>
        <v>0</v>
      </c>
      <c r="DQ6" s="123">
        <f t="shared" si="28"/>
        <v>100</v>
      </c>
      <c r="DR6" s="121">
        <f t="shared" si="29"/>
        <v>69.333333333333343</v>
      </c>
      <c r="DS6" s="122">
        <f t="shared" si="30"/>
        <v>102.85714285714288</v>
      </c>
      <c r="DT6" s="122">
        <f t="shared" si="31"/>
        <v>8.129999999999999</v>
      </c>
      <c r="DU6" s="122">
        <f t="shared" si="32"/>
        <v>10</v>
      </c>
      <c r="DV6" s="122">
        <f t="shared" si="33"/>
        <v>0</v>
      </c>
      <c r="DW6" s="122">
        <f t="shared" si="34"/>
        <v>20</v>
      </c>
      <c r="DX6" s="122">
        <f t="shared" si="35"/>
        <v>0</v>
      </c>
      <c r="DY6" s="123">
        <f t="shared" si="36"/>
        <v>145</v>
      </c>
      <c r="DZ6" s="128">
        <f t="shared" si="37"/>
        <v>9.2903225806451637</v>
      </c>
      <c r="EA6" s="126">
        <f t="shared" si="38"/>
        <v>15.622119815668203</v>
      </c>
      <c r="EB6" s="126">
        <f t="shared" si="39"/>
        <v>0.94645161290322577</v>
      </c>
      <c r="EC6" s="126">
        <f t="shared" si="40"/>
        <v>11.29032258064516</v>
      </c>
      <c r="ED6" s="126">
        <f t="shared" si="41"/>
        <v>17.204301075268813</v>
      </c>
      <c r="EE6" s="126">
        <f t="shared" si="42"/>
        <v>0</v>
      </c>
      <c r="EF6" s="126">
        <f t="shared" si="43"/>
        <v>0</v>
      </c>
      <c r="EG6" s="130">
        <f t="shared" si="44"/>
        <v>9.67741935483871</v>
      </c>
      <c r="EH6" s="128">
        <f t="shared" si="45"/>
        <v>8.9462365591397859</v>
      </c>
      <c r="EI6" s="126">
        <f t="shared" si="46"/>
        <v>16.589861751152075</v>
      </c>
      <c r="EJ6" s="126">
        <f t="shared" si="47"/>
        <v>0.78677419354838696</v>
      </c>
      <c r="EK6" s="126">
        <f t="shared" si="48"/>
        <v>1.6129032258064515</v>
      </c>
      <c r="EL6" s="126">
        <f t="shared" si="49"/>
        <v>0</v>
      </c>
      <c r="EM6" s="126">
        <f t="shared" si="50"/>
        <v>2.5806451612903225</v>
      </c>
      <c r="EN6" s="126">
        <f t="shared" si="51"/>
        <v>0</v>
      </c>
      <c r="EO6" s="130">
        <f t="shared" si="52"/>
        <v>14.032258064516128</v>
      </c>
      <c r="EP6" s="106">
        <f t="shared" si="53"/>
        <v>64.030937019969272</v>
      </c>
      <c r="EQ6" s="107">
        <f t="shared" si="54"/>
        <v>44.548678955453155</v>
      </c>
      <c r="ER6" s="186" t="s">
        <v>86</v>
      </c>
      <c r="ES6" s="186" t="s">
        <v>86</v>
      </c>
      <c r="ET6" t="str">
        <f t="shared" si="55"/>
        <v>good</v>
      </c>
      <c r="EU6" t="str">
        <f t="shared" si="56"/>
        <v>good</v>
      </c>
    </row>
    <row r="7" spans="1:151">
      <c r="A7" s="54" t="s">
        <v>16</v>
      </c>
      <c r="B7" s="49" t="s">
        <v>202</v>
      </c>
      <c r="C7" s="54" t="s">
        <v>228</v>
      </c>
      <c r="D7" s="163" t="s">
        <v>299</v>
      </c>
      <c r="E7" s="163" t="s">
        <v>315</v>
      </c>
      <c r="F7" s="189" t="s">
        <v>246</v>
      </c>
      <c r="G7" s="64">
        <v>5.4</v>
      </c>
      <c r="H7" s="59">
        <v>6.03</v>
      </c>
      <c r="I7" s="59">
        <v>104.3</v>
      </c>
      <c r="J7" s="59">
        <v>1.7</v>
      </c>
      <c r="K7" s="59">
        <v>1</v>
      </c>
      <c r="L7" s="59">
        <v>0</v>
      </c>
      <c r="M7" s="59">
        <v>0</v>
      </c>
      <c r="N7" s="67">
        <v>2.4900000000000002</v>
      </c>
      <c r="O7" s="64">
        <v>5.0999999999999996</v>
      </c>
      <c r="P7" s="59">
        <v>6.5</v>
      </c>
      <c r="Q7" s="59">
        <v>60</v>
      </c>
      <c r="R7" s="59">
        <v>1</v>
      </c>
      <c r="S7" s="59">
        <v>0</v>
      </c>
      <c r="T7" s="59">
        <v>0</v>
      </c>
      <c r="U7" s="59">
        <v>0</v>
      </c>
      <c r="V7" s="65">
        <v>2.25</v>
      </c>
      <c r="W7" s="72">
        <v>7.5</v>
      </c>
      <c r="X7" s="70">
        <v>7</v>
      </c>
      <c r="Y7" s="70">
        <v>1000</v>
      </c>
      <c r="Z7" s="70">
        <v>10</v>
      </c>
      <c r="AA7" s="70">
        <v>1.5</v>
      </c>
      <c r="AB7" s="70">
        <v>1</v>
      </c>
      <c r="AC7" s="70">
        <v>0.3</v>
      </c>
      <c r="AD7" s="76">
        <v>5</v>
      </c>
      <c r="AE7" s="72">
        <v>7.5</v>
      </c>
      <c r="AF7" s="70">
        <v>7</v>
      </c>
      <c r="AG7" s="70">
        <v>1000</v>
      </c>
      <c r="AH7" s="70">
        <v>10</v>
      </c>
      <c r="AI7" s="70">
        <v>1.5</v>
      </c>
      <c r="AJ7" s="70">
        <v>1</v>
      </c>
      <c r="AK7" s="70">
        <v>0.3</v>
      </c>
      <c r="AL7" s="76">
        <v>5</v>
      </c>
      <c r="AM7" s="82">
        <v>4</v>
      </c>
      <c r="AN7" s="80">
        <v>5</v>
      </c>
      <c r="AO7" s="80">
        <v>3</v>
      </c>
      <c r="AP7" s="80">
        <v>5</v>
      </c>
      <c r="AQ7" s="80">
        <v>4</v>
      </c>
      <c r="AR7" s="80">
        <v>4</v>
      </c>
      <c r="AS7" s="80">
        <v>3</v>
      </c>
      <c r="AT7" s="80">
        <v>3</v>
      </c>
      <c r="AU7" s="85">
        <f t="shared" si="2"/>
        <v>31</v>
      </c>
      <c r="AV7" s="88">
        <v>0</v>
      </c>
      <c r="AW7" s="86">
        <v>0</v>
      </c>
      <c r="AX7" s="86">
        <v>0</v>
      </c>
      <c r="AY7" s="86">
        <v>0</v>
      </c>
      <c r="AZ7" s="86">
        <v>0</v>
      </c>
      <c r="BA7" s="86">
        <v>0</v>
      </c>
      <c r="BB7" s="86">
        <v>0</v>
      </c>
      <c r="BC7" s="90">
        <v>0</v>
      </c>
      <c r="BD7" s="88">
        <v>0</v>
      </c>
      <c r="BE7" s="86">
        <v>0</v>
      </c>
      <c r="BF7" s="86">
        <v>0</v>
      </c>
      <c r="BG7" s="86">
        <v>0</v>
      </c>
      <c r="BH7" s="86">
        <v>0</v>
      </c>
      <c r="BI7" s="86">
        <v>0</v>
      </c>
      <c r="BJ7" s="86">
        <v>0</v>
      </c>
      <c r="BK7" s="90">
        <v>0</v>
      </c>
      <c r="BL7" s="95">
        <v>1</v>
      </c>
      <c r="BM7" s="93">
        <v>1</v>
      </c>
      <c r="BN7" s="93">
        <v>1</v>
      </c>
      <c r="BO7" s="93">
        <v>1</v>
      </c>
      <c r="BP7" s="93">
        <v>1</v>
      </c>
      <c r="BQ7" s="93">
        <v>1</v>
      </c>
      <c r="BR7" s="93">
        <v>1</v>
      </c>
      <c r="BS7" s="97">
        <v>1</v>
      </c>
      <c r="BT7" s="95">
        <v>1</v>
      </c>
      <c r="BU7" s="93">
        <v>1</v>
      </c>
      <c r="BV7" s="93">
        <v>1</v>
      </c>
      <c r="BW7" s="93">
        <v>1</v>
      </c>
      <c r="BX7" s="93">
        <v>1</v>
      </c>
      <c r="BY7" s="93">
        <v>1</v>
      </c>
      <c r="BZ7" s="93">
        <v>1</v>
      </c>
      <c r="CA7" s="97">
        <v>1</v>
      </c>
      <c r="CB7" s="102">
        <v>4</v>
      </c>
      <c r="CC7" s="100">
        <v>5</v>
      </c>
      <c r="CD7" s="100">
        <v>3</v>
      </c>
      <c r="CE7" s="100">
        <v>5</v>
      </c>
      <c r="CF7" s="100">
        <v>4</v>
      </c>
      <c r="CG7" s="100">
        <v>4</v>
      </c>
      <c r="CH7" s="100">
        <v>3</v>
      </c>
      <c r="CI7" s="100">
        <v>3</v>
      </c>
      <c r="CJ7" s="102">
        <v>4</v>
      </c>
      <c r="CK7" s="100">
        <v>5</v>
      </c>
      <c r="CL7" s="100">
        <v>3</v>
      </c>
      <c r="CM7" s="100">
        <v>5</v>
      </c>
      <c r="CN7" s="100">
        <v>4</v>
      </c>
      <c r="CO7" s="100">
        <v>4</v>
      </c>
      <c r="CP7" s="100">
        <v>3</v>
      </c>
      <c r="CQ7" s="100">
        <v>3</v>
      </c>
      <c r="CR7" s="106">
        <f t="shared" si="3"/>
        <v>31</v>
      </c>
      <c r="CS7" s="111">
        <f t="shared" si="4"/>
        <v>31</v>
      </c>
      <c r="CT7" s="177">
        <f t="shared" si="5"/>
        <v>0.12903225806451613</v>
      </c>
      <c r="CU7" s="178">
        <f t="shared" si="6"/>
        <v>0.16129032258064516</v>
      </c>
      <c r="CV7" s="178">
        <f t="shared" si="7"/>
        <v>9.6774193548387094E-2</v>
      </c>
      <c r="CW7" s="178">
        <f t="shared" si="8"/>
        <v>0.16129032258064516</v>
      </c>
      <c r="CX7" s="178">
        <f t="shared" si="9"/>
        <v>0.12903225806451613</v>
      </c>
      <c r="CY7" s="178">
        <f t="shared" si="10"/>
        <v>0.12903225806451613</v>
      </c>
      <c r="CZ7" s="178">
        <f t="shared" si="11"/>
        <v>9.6774193548387094E-2</v>
      </c>
      <c r="DA7" s="179">
        <f t="shared" si="12"/>
        <v>9.6774193548387094E-2</v>
      </c>
      <c r="DB7" s="177">
        <f t="shared" si="13"/>
        <v>0.12903225806451613</v>
      </c>
      <c r="DC7" s="178">
        <f t="shared" si="14"/>
        <v>0.16129032258064516</v>
      </c>
      <c r="DD7" s="178">
        <f t="shared" si="15"/>
        <v>9.6774193548387094E-2</v>
      </c>
      <c r="DE7" s="178">
        <f t="shared" si="16"/>
        <v>0.16129032258064516</v>
      </c>
      <c r="DF7" s="178">
        <f t="shared" si="17"/>
        <v>0.12903225806451613</v>
      </c>
      <c r="DG7" s="178">
        <f t="shared" si="18"/>
        <v>0.12903225806451613</v>
      </c>
      <c r="DH7" s="178">
        <f t="shared" si="19"/>
        <v>9.6774193548387094E-2</v>
      </c>
      <c r="DI7" s="179">
        <f t="shared" si="20"/>
        <v>9.6774193548387094E-2</v>
      </c>
      <c r="DJ7" s="121">
        <f t="shared" si="21"/>
        <v>72.000000000000014</v>
      </c>
      <c r="DK7" s="122">
        <f t="shared" si="22"/>
        <v>86.142857142857139</v>
      </c>
      <c r="DL7" s="122">
        <f t="shared" si="23"/>
        <v>10.43</v>
      </c>
      <c r="DM7" s="122">
        <f t="shared" si="24"/>
        <v>17</v>
      </c>
      <c r="DN7" s="122">
        <f t="shared" si="25"/>
        <v>66.666666666666657</v>
      </c>
      <c r="DO7" s="122">
        <f t="shared" si="26"/>
        <v>0</v>
      </c>
      <c r="DP7" s="122">
        <f t="shared" si="27"/>
        <v>0</v>
      </c>
      <c r="DQ7" s="123">
        <f t="shared" si="28"/>
        <v>49.800000000000004</v>
      </c>
      <c r="DR7" s="121">
        <f t="shared" si="29"/>
        <v>68</v>
      </c>
      <c r="DS7" s="122">
        <f t="shared" si="30"/>
        <v>92.857142857142861</v>
      </c>
      <c r="DT7" s="122">
        <f t="shared" si="31"/>
        <v>6</v>
      </c>
      <c r="DU7" s="122">
        <f t="shared" si="32"/>
        <v>10</v>
      </c>
      <c r="DV7" s="122">
        <f t="shared" si="33"/>
        <v>0</v>
      </c>
      <c r="DW7" s="122">
        <f t="shared" si="34"/>
        <v>0</v>
      </c>
      <c r="DX7" s="122">
        <f t="shared" si="35"/>
        <v>0</v>
      </c>
      <c r="DY7" s="123">
        <f t="shared" si="36"/>
        <v>45</v>
      </c>
      <c r="DZ7" s="128">
        <f t="shared" si="37"/>
        <v>9.2903225806451637</v>
      </c>
      <c r="EA7" s="126">
        <f t="shared" si="38"/>
        <v>13.894009216589861</v>
      </c>
      <c r="EB7" s="126">
        <f t="shared" si="39"/>
        <v>1.0093548387096773</v>
      </c>
      <c r="EC7" s="126">
        <f t="shared" si="40"/>
        <v>2.7419354838709675</v>
      </c>
      <c r="ED7" s="126">
        <f t="shared" si="41"/>
        <v>8.6021505376344063</v>
      </c>
      <c r="EE7" s="126">
        <f t="shared" si="42"/>
        <v>0</v>
      </c>
      <c r="EF7" s="126">
        <f t="shared" si="43"/>
        <v>0</v>
      </c>
      <c r="EG7" s="130">
        <f t="shared" si="44"/>
        <v>4.8193548387096774</v>
      </c>
      <c r="EH7" s="128">
        <f t="shared" si="45"/>
        <v>8.7741935483870961</v>
      </c>
      <c r="EI7" s="126">
        <f t="shared" si="46"/>
        <v>14.976958525345623</v>
      </c>
      <c r="EJ7" s="126">
        <f t="shared" si="47"/>
        <v>0.58064516129032251</v>
      </c>
      <c r="EK7" s="126">
        <f t="shared" si="48"/>
        <v>1.6129032258064515</v>
      </c>
      <c r="EL7" s="126">
        <f t="shared" si="49"/>
        <v>0</v>
      </c>
      <c r="EM7" s="126">
        <f t="shared" si="50"/>
        <v>0</v>
      </c>
      <c r="EN7" s="126">
        <f t="shared" si="51"/>
        <v>0</v>
      </c>
      <c r="EO7" s="130">
        <f t="shared" si="52"/>
        <v>4.354838709677419</v>
      </c>
      <c r="EP7" s="106">
        <f t="shared" si="53"/>
        <v>40.357127496159755</v>
      </c>
      <c r="EQ7" s="107">
        <f t="shared" si="54"/>
        <v>30.299539170506915</v>
      </c>
      <c r="ER7" s="186" t="s">
        <v>86</v>
      </c>
      <c r="ES7" s="186" t="s">
        <v>86</v>
      </c>
      <c r="ET7" t="str">
        <f t="shared" si="55"/>
        <v>good</v>
      </c>
      <c r="EU7" t="str">
        <f t="shared" si="56"/>
        <v>good</v>
      </c>
    </row>
    <row r="8" spans="1:151">
      <c r="A8" s="54" t="s">
        <v>16</v>
      </c>
      <c r="B8" s="49" t="s">
        <v>202</v>
      </c>
      <c r="C8" s="54" t="s">
        <v>229</v>
      </c>
      <c r="D8" s="163" t="s">
        <v>300</v>
      </c>
      <c r="E8" s="163" t="s">
        <v>316</v>
      </c>
      <c r="F8" s="189" t="s">
        <v>247</v>
      </c>
      <c r="G8" s="64">
        <v>5.3</v>
      </c>
      <c r="H8" s="59">
        <v>4.99</v>
      </c>
      <c r="I8" s="59">
        <v>43.9</v>
      </c>
      <c r="J8" s="59">
        <v>10</v>
      </c>
      <c r="K8" s="59">
        <v>1</v>
      </c>
      <c r="L8" s="59">
        <v>0</v>
      </c>
      <c r="M8" s="59">
        <v>0</v>
      </c>
      <c r="N8" s="67">
        <v>3.32</v>
      </c>
      <c r="O8" s="64">
        <v>5.2</v>
      </c>
      <c r="P8" s="59">
        <v>6.1</v>
      </c>
      <c r="Q8" s="59">
        <v>15</v>
      </c>
      <c r="R8" s="59">
        <v>0</v>
      </c>
      <c r="S8" s="59">
        <v>0</v>
      </c>
      <c r="T8" s="59">
        <v>0</v>
      </c>
      <c r="U8" s="59">
        <v>0</v>
      </c>
      <c r="V8" s="65">
        <v>2.15</v>
      </c>
      <c r="W8" s="72">
        <v>7.5</v>
      </c>
      <c r="X8" s="70">
        <v>7</v>
      </c>
      <c r="Y8" s="70">
        <v>1000</v>
      </c>
      <c r="Z8" s="70">
        <v>10</v>
      </c>
      <c r="AA8" s="70">
        <v>1.5</v>
      </c>
      <c r="AB8" s="70">
        <v>1</v>
      </c>
      <c r="AC8" s="70">
        <v>0.3</v>
      </c>
      <c r="AD8" s="76">
        <v>5</v>
      </c>
      <c r="AE8" s="72">
        <v>7.5</v>
      </c>
      <c r="AF8" s="70">
        <v>7</v>
      </c>
      <c r="AG8" s="70">
        <v>1000</v>
      </c>
      <c r="AH8" s="70">
        <v>10</v>
      </c>
      <c r="AI8" s="70">
        <v>1.5</v>
      </c>
      <c r="AJ8" s="70">
        <v>1</v>
      </c>
      <c r="AK8" s="70">
        <v>0.3</v>
      </c>
      <c r="AL8" s="76">
        <v>5</v>
      </c>
      <c r="AM8" s="82">
        <v>4</v>
      </c>
      <c r="AN8" s="80">
        <v>5</v>
      </c>
      <c r="AO8" s="80">
        <v>3</v>
      </c>
      <c r="AP8" s="80">
        <v>5</v>
      </c>
      <c r="AQ8" s="80">
        <v>4</v>
      </c>
      <c r="AR8" s="80">
        <v>4</v>
      </c>
      <c r="AS8" s="80">
        <v>3</v>
      </c>
      <c r="AT8" s="80">
        <v>3</v>
      </c>
      <c r="AU8" s="85">
        <f t="shared" si="2"/>
        <v>31</v>
      </c>
      <c r="AV8" s="88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90">
        <v>0</v>
      </c>
      <c r="BD8" s="88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90">
        <v>0</v>
      </c>
      <c r="BL8" s="95">
        <v>1</v>
      </c>
      <c r="BM8" s="93">
        <v>1</v>
      </c>
      <c r="BN8" s="93">
        <v>1</v>
      </c>
      <c r="BO8" s="93">
        <v>1</v>
      </c>
      <c r="BP8" s="93">
        <v>1</v>
      </c>
      <c r="BQ8" s="93">
        <v>1</v>
      </c>
      <c r="BR8" s="93">
        <v>1</v>
      </c>
      <c r="BS8" s="97">
        <v>1</v>
      </c>
      <c r="BT8" s="95">
        <v>1</v>
      </c>
      <c r="BU8" s="93">
        <v>1</v>
      </c>
      <c r="BV8" s="93">
        <v>1</v>
      </c>
      <c r="BW8" s="93">
        <v>1</v>
      </c>
      <c r="BX8" s="93">
        <v>1</v>
      </c>
      <c r="BY8" s="93">
        <v>1</v>
      </c>
      <c r="BZ8" s="93">
        <v>1</v>
      </c>
      <c r="CA8" s="97">
        <v>1</v>
      </c>
      <c r="CB8" s="102">
        <v>4</v>
      </c>
      <c r="CC8" s="100">
        <v>5</v>
      </c>
      <c r="CD8" s="100">
        <v>3</v>
      </c>
      <c r="CE8" s="100">
        <v>5</v>
      </c>
      <c r="CF8" s="100">
        <v>4</v>
      </c>
      <c r="CG8" s="100">
        <v>4</v>
      </c>
      <c r="CH8" s="100">
        <v>3</v>
      </c>
      <c r="CI8" s="100">
        <v>3</v>
      </c>
      <c r="CJ8" s="102">
        <v>4</v>
      </c>
      <c r="CK8" s="100">
        <v>5</v>
      </c>
      <c r="CL8" s="100">
        <v>3</v>
      </c>
      <c r="CM8" s="100">
        <v>5</v>
      </c>
      <c r="CN8" s="100">
        <v>4</v>
      </c>
      <c r="CO8" s="100">
        <v>4</v>
      </c>
      <c r="CP8" s="100">
        <v>3</v>
      </c>
      <c r="CQ8" s="100">
        <v>3</v>
      </c>
      <c r="CR8" s="106">
        <f t="shared" si="3"/>
        <v>31</v>
      </c>
      <c r="CS8" s="111">
        <f t="shared" si="4"/>
        <v>31</v>
      </c>
      <c r="CT8" s="177">
        <f t="shared" si="5"/>
        <v>0.12903225806451613</v>
      </c>
      <c r="CU8" s="178">
        <f t="shared" si="6"/>
        <v>0.16129032258064516</v>
      </c>
      <c r="CV8" s="178">
        <f t="shared" si="7"/>
        <v>9.6774193548387094E-2</v>
      </c>
      <c r="CW8" s="178">
        <f t="shared" si="8"/>
        <v>0.16129032258064516</v>
      </c>
      <c r="CX8" s="178">
        <f t="shared" si="9"/>
        <v>0.12903225806451613</v>
      </c>
      <c r="CY8" s="178">
        <f t="shared" si="10"/>
        <v>0.12903225806451613</v>
      </c>
      <c r="CZ8" s="178">
        <f t="shared" si="11"/>
        <v>9.6774193548387094E-2</v>
      </c>
      <c r="DA8" s="179">
        <f t="shared" si="12"/>
        <v>9.6774193548387094E-2</v>
      </c>
      <c r="DB8" s="177">
        <f t="shared" si="13"/>
        <v>0.12903225806451613</v>
      </c>
      <c r="DC8" s="178">
        <f t="shared" si="14"/>
        <v>0.16129032258064516</v>
      </c>
      <c r="DD8" s="178">
        <f t="shared" si="15"/>
        <v>9.6774193548387094E-2</v>
      </c>
      <c r="DE8" s="178">
        <f t="shared" si="16"/>
        <v>0.16129032258064516</v>
      </c>
      <c r="DF8" s="178">
        <f t="shared" si="17"/>
        <v>0.12903225806451613</v>
      </c>
      <c r="DG8" s="178">
        <f t="shared" si="18"/>
        <v>0.12903225806451613</v>
      </c>
      <c r="DH8" s="178">
        <f t="shared" si="19"/>
        <v>9.6774193548387094E-2</v>
      </c>
      <c r="DI8" s="179">
        <f t="shared" si="20"/>
        <v>9.6774193548387094E-2</v>
      </c>
      <c r="DJ8" s="121">
        <f t="shared" si="21"/>
        <v>70.666666666666671</v>
      </c>
      <c r="DK8" s="122">
        <f t="shared" si="22"/>
        <v>71.285714285714292</v>
      </c>
      <c r="DL8" s="122">
        <f t="shared" si="23"/>
        <v>4.3900000000000006</v>
      </c>
      <c r="DM8" s="122">
        <f t="shared" si="24"/>
        <v>100</v>
      </c>
      <c r="DN8" s="122">
        <f t="shared" si="25"/>
        <v>66.666666666666657</v>
      </c>
      <c r="DO8" s="122">
        <f t="shared" si="26"/>
        <v>0</v>
      </c>
      <c r="DP8" s="122">
        <f t="shared" si="27"/>
        <v>0</v>
      </c>
      <c r="DQ8" s="123">
        <f t="shared" si="28"/>
        <v>66.399999999999991</v>
      </c>
      <c r="DR8" s="121">
        <f t="shared" si="29"/>
        <v>69.333333333333343</v>
      </c>
      <c r="DS8" s="122">
        <f t="shared" si="30"/>
        <v>87.142857142857139</v>
      </c>
      <c r="DT8" s="122">
        <f t="shared" si="31"/>
        <v>1.5</v>
      </c>
      <c r="DU8" s="122">
        <f t="shared" si="32"/>
        <v>0</v>
      </c>
      <c r="DV8" s="122">
        <f t="shared" si="33"/>
        <v>0</v>
      </c>
      <c r="DW8" s="122">
        <f t="shared" si="34"/>
        <v>0</v>
      </c>
      <c r="DX8" s="122">
        <f t="shared" si="35"/>
        <v>0</v>
      </c>
      <c r="DY8" s="123">
        <f t="shared" si="36"/>
        <v>43</v>
      </c>
      <c r="DZ8" s="128">
        <f t="shared" si="37"/>
        <v>9.1182795698924739</v>
      </c>
      <c r="EA8" s="126">
        <f t="shared" si="38"/>
        <v>11.497695852534562</v>
      </c>
      <c r="EB8" s="126">
        <f t="shared" si="39"/>
        <v>0.42483870967741938</v>
      </c>
      <c r="EC8" s="126">
        <f t="shared" si="40"/>
        <v>16.129032258064516</v>
      </c>
      <c r="ED8" s="126">
        <f t="shared" si="41"/>
        <v>8.6021505376344063</v>
      </c>
      <c r="EE8" s="126">
        <f t="shared" si="42"/>
        <v>0</v>
      </c>
      <c r="EF8" s="126">
        <f t="shared" si="43"/>
        <v>0</v>
      </c>
      <c r="EG8" s="130">
        <f t="shared" si="44"/>
        <v>6.4258064516129023</v>
      </c>
      <c r="EH8" s="128">
        <f t="shared" si="45"/>
        <v>8.9462365591397859</v>
      </c>
      <c r="EI8" s="126">
        <f t="shared" si="46"/>
        <v>14.055299539170505</v>
      </c>
      <c r="EJ8" s="126">
        <f t="shared" si="47"/>
        <v>0.14516129032258063</v>
      </c>
      <c r="EK8" s="126">
        <f t="shared" si="48"/>
        <v>0</v>
      </c>
      <c r="EL8" s="126">
        <f t="shared" si="49"/>
        <v>0</v>
      </c>
      <c r="EM8" s="126">
        <f t="shared" si="50"/>
        <v>0</v>
      </c>
      <c r="EN8" s="126">
        <f t="shared" si="51"/>
        <v>0</v>
      </c>
      <c r="EO8" s="130">
        <f t="shared" si="52"/>
        <v>4.161290322580645</v>
      </c>
      <c r="EP8" s="106">
        <f t="shared" si="53"/>
        <v>52.197803379416278</v>
      </c>
      <c r="EQ8" s="107">
        <f t="shared" si="54"/>
        <v>27.307987711213514</v>
      </c>
      <c r="ER8" s="186" t="s">
        <v>86</v>
      </c>
      <c r="ES8" s="186" t="s">
        <v>86</v>
      </c>
      <c r="ET8" t="str">
        <f t="shared" si="55"/>
        <v>good</v>
      </c>
      <c r="EU8" t="str">
        <f t="shared" si="56"/>
        <v>good</v>
      </c>
    </row>
    <row r="9" spans="1:151">
      <c r="A9" s="54" t="s">
        <v>16</v>
      </c>
      <c r="B9" s="49" t="s">
        <v>202</v>
      </c>
      <c r="C9" s="54" t="s">
        <v>230</v>
      </c>
      <c r="D9" s="163" t="s">
        <v>301</v>
      </c>
      <c r="E9" s="163" t="s">
        <v>317</v>
      </c>
      <c r="F9" s="189" t="s">
        <v>248</v>
      </c>
      <c r="G9" s="64">
        <v>5.5</v>
      </c>
      <c r="H9" s="59">
        <v>4.32</v>
      </c>
      <c r="I9" s="59">
        <v>33.799999999999997</v>
      </c>
      <c r="J9" s="59">
        <v>1.2</v>
      </c>
      <c r="K9" s="59">
        <v>2.06</v>
      </c>
      <c r="L9" s="59">
        <v>0.01</v>
      </c>
      <c r="M9" s="59">
        <v>0</v>
      </c>
      <c r="N9" s="67">
        <v>1.85</v>
      </c>
      <c r="O9" s="64">
        <v>5.2</v>
      </c>
      <c r="P9" s="59">
        <v>5.92</v>
      </c>
      <c r="Q9" s="59">
        <v>35</v>
      </c>
      <c r="R9" s="59">
        <v>1</v>
      </c>
      <c r="S9" s="59">
        <v>0</v>
      </c>
      <c r="T9" s="59">
        <v>0</v>
      </c>
      <c r="U9" s="59">
        <v>0</v>
      </c>
      <c r="V9" s="65">
        <v>2.38</v>
      </c>
      <c r="W9" s="72">
        <v>7.5</v>
      </c>
      <c r="X9" s="70">
        <v>7</v>
      </c>
      <c r="Y9" s="70">
        <v>1000</v>
      </c>
      <c r="Z9" s="70">
        <v>10</v>
      </c>
      <c r="AA9" s="70">
        <v>1.5</v>
      </c>
      <c r="AB9" s="70">
        <v>1</v>
      </c>
      <c r="AC9" s="70">
        <v>0.3</v>
      </c>
      <c r="AD9" s="76">
        <v>5</v>
      </c>
      <c r="AE9" s="72">
        <v>7.5</v>
      </c>
      <c r="AF9" s="70">
        <v>7</v>
      </c>
      <c r="AG9" s="70">
        <v>1000</v>
      </c>
      <c r="AH9" s="70">
        <v>10</v>
      </c>
      <c r="AI9" s="70">
        <v>1.5</v>
      </c>
      <c r="AJ9" s="70">
        <v>1</v>
      </c>
      <c r="AK9" s="70">
        <v>0.3</v>
      </c>
      <c r="AL9" s="76">
        <v>5</v>
      </c>
      <c r="AM9" s="82">
        <v>4</v>
      </c>
      <c r="AN9" s="80">
        <v>5</v>
      </c>
      <c r="AO9" s="80">
        <v>3</v>
      </c>
      <c r="AP9" s="80">
        <v>5</v>
      </c>
      <c r="AQ9" s="80">
        <v>4</v>
      </c>
      <c r="AR9" s="80">
        <v>4</v>
      </c>
      <c r="AS9" s="80">
        <v>3</v>
      </c>
      <c r="AT9" s="80">
        <v>3</v>
      </c>
      <c r="AU9" s="85">
        <f t="shared" si="2"/>
        <v>31</v>
      </c>
      <c r="AV9" s="88">
        <v>0</v>
      </c>
      <c r="AW9" s="86">
        <v>0</v>
      </c>
      <c r="AX9" s="86">
        <v>0</v>
      </c>
      <c r="AY9" s="86">
        <v>0</v>
      </c>
      <c r="AZ9" s="86">
        <v>0</v>
      </c>
      <c r="BA9" s="86">
        <v>0</v>
      </c>
      <c r="BB9" s="86">
        <v>0</v>
      </c>
      <c r="BC9" s="90">
        <v>0</v>
      </c>
      <c r="BD9" s="88">
        <v>0</v>
      </c>
      <c r="BE9" s="86">
        <v>0</v>
      </c>
      <c r="BF9" s="86">
        <v>0</v>
      </c>
      <c r="BG9" s="86">
        <v>0</v>
      </c>
      <c r="BH9" s="86">
        <v>0</v>
      </c>
      <c r="BI9" s="86">
        <v>0</v>
      </c>
      <c r="BJ9" s="86">
        <v>0</v>
      </c>
      <c r="BK9" s="90">
        <v>0</v>
      </c>
      <c r="BL9" s="95">
        <v>1</v>
      </c>
      <c r="BM9" s="93">
        <v>1</v>
      </c>
      <c r="BN9" s="93">
        <v>1</v>
      </c>
      <c r="BO9" s="93">
        <v>1</v>
      </c>
      <c r="BP9" s="93">
        <v>1</v>
      </c>
      <c r="BQ9" s="93">
        <v>1</v>
      </c>
      <c r="BR9" s="93">
        <v>1</v>
      </c>
      <c r="BS9" s="97">
        <v>1</v>
      </c>
      <c r="BT9" s="95">
        <v>1</v>
      </c>
      <c r="BU9" s="93">
        <v>1</v>
      </c>
      <c r="BV9" s="93">
        <v>1</v>
      </c>
      <c r="BW9" s="93">
        <v>1</v>
      </c>
      <c r="BX9" s="93">
        <v>1</v>
      </c>
      <c r="BY9" s="93">
        <v>1</v>
      </c>
      <c r="BZ9" s="93">
        <v>1</v>
      </c>
      <c r="CA9" s="97">
        <v>1</v>
      </c>
      <c r="CB9" s="102">
        <v>4</v>
      </c>
      <c r="CC9" s="100">
        <v>5</v>
      </c>
      <c r="CD9" s="100">
        <v>3</v>
      </c>
      <c r="CE9" s="100">
        <v>5</v>
      </c>
      <c r="CF9" s="100">
        <v>4</v>
      </c>
      <c r="CG9" s="100">
        <v>4</v>
      </c>
      <c r="CH9" s="100">
        <v>3</v>
      </c>
      <c r="CI9" s="100">
        <v>3</v>
      </c>
      <c r="CJ9" s="102">
        <v>4</v>
      </c>
      <c r="CK9" s="100">
        <v>5</v>
      </c>
      <c r="CL9" s="100">
        <v>3</v>
      </c>
      <c r="CM9" s="100">
        <v>5</v>
      </c>
      <c r="CN9" s="100">
        <v>4</v>
      </c>
      <c r="CO9" s="100">
        <v>4</v>
      </c>
      <c r="CP9" s="100">
        <v>3</v>
      </c>
      <c r="CQ9" s="100">
        <v>3</v>
      </c>
      <c r="CR9" s="106">
        <f t="shared" si="3"/>
        <v>31</v>
      </c>
      <c r="CS9" s="111">
        <f t="shared" si="4"/>
        <v>31</v>
      </c>
      <c r="CT9" s="177">
        <f t="shared" si="5"/>
        <v>0.12903225806451613</v>
      </c>
      <c r="CU9" s="178">
        <f t="shared" si="6"/>
        <v>0.16129032258064516</v>
      </c>
      <c r="CV9" s="178">
        <f t="shared" si="7"/>
        <v>9.6774193548387094E-2</v>
      </c>
      <c r="CW9" s="178">
        <f t="shared" si="8"/>
        <v>0.16129032258064516</v>
      </c>
      <c r="CX9" s="178">
        <f t="shared" si="9"/>
        <v>0.12903225806451613</v>
      </c>
      <c r="CY9" s="178">
        <f t="shared" si="10"/>
        <v>0.12903225806451613</v>
      </c>
      <c r="CZ9" s="178">
        <f t="shared" si="11"/>
        <v>9.6774193548387094E-2</v>
      </c>
      <c r="DA9" s="179">
        <f t="shared" si="12"/>
        <v>9.6774193548387094E-2</v>
      </c>
      <c r="DB9" s="177">
        <f t="shared" si="13"/>
        <v>0.12903225806451613</v>
      </c>
      <c r="DC9" s="178">
        <f t="shared" si="14"/>
        <v>0.16129032258064516</v>
      </c>
      <c r="DD9" s="178">
        <f t="shared" si="15"/>
        <v>9.6774193548387094E-2</v>
      </c>
      <c r="DE9" s="178">
        <f t="shared" si="16"/>
        <v>0.16129032258064516</v>
      </c>
      <c r="DF9" s="178">
        <f t="shared" si="17"/>
        <v>0.12903225806451613</v>
      </c>
      <c r="DG9" s="178">
        <f t="shared" si="18"/>
        <v>0.12903225806451613</v>
      </c>
      <c r="DH9" s="178">
        <f t="shared" si="19"/>
        <v>9.6774193548387094E-2</v>
      </c>
      <c r="DI9" s="179">
        <f t="shared" si="20"/>
        <v>9.6774193548387094E-2</v>
      </c>
      <c r="DJ9" s="121">
        <f t="shared" si="21"/>
        <v>73.333333333333329</v>
      </c>
      <c r="DK9" s="122">
        <f t="shared" si="22"/>
        <v>61.714285714285722</v>
      </c>
      <c r="DL9" s="122">
        <f t="shared" si="23"/>
        <v>3.38</v>
      </c>
      <c r="DM9" s="122">
        <f t="shared" si="24"/>
        <v>12</v>
      </c>
      <c r="DN9" s="122">
        <f t="shared" si="25"/>
        <v>137.33333333333334</v>
      </c>
      <c r="DO9" s="122">
        <f t="shared" si="26"/>
        <v>-1</v>
      </c>
      <c r="DP9" s="122">
        <f t="shared" si="27"/>
        <v>0</v>
      </c>
      <c r="DQ9" s="123">
        <f t="shared" si="28"/>
        <v>37</v>
      </c>
      <c r="DR9" s="121">
        <f t="shared" si="29"/>
        <v>69.333333333333343</v>
      </c>
      <c r="DS9" s="122">
        <f t="shared" si="30"/>
        <v>84.571428571428569</v>
      </c>
      <c r="DT9" s="122">
        <f t="shared" si="31"/>
        <v>3.5000000000000004</v>
      </c>
      <c r="DU9" s="122">
        <f t="shared" si="32"/>
        <v>10</v>
      </c>
      <c r="DV9" s="122">
        <f t="shared" si="33"/>
        <v>0</v>
      </c>
      <c r="DW9" s="122">
        <f t="shared" si="34"/>
        <v>0</v>
      </c>
      <c r="DX9" s="122">
        <f t="shared" si="35"/>
        <v>0</v>
      </c>
      <c r="DY9" s="123">
        <f t="shared" si="36"/>
        <v>47.599999999999994</v>
      </c>
      <c r="DZ9" s="128">
        <f t="shared" si="37"/>
        <v>9.4623655913978482</v>
      </c>
      <c r="EA9" s="126">
        <f t="shared" si="38"/>
        <v>9.9539170506912455</v>
      </c>
      <c r="EB9" s="126">
        <f t="shared" si="39"/>
        <v>0.32709677419354838</v>
      </c>
      <c r="EC9" s="126">
        <f t="shared" si="40"/>
        <v>1.935483870967742</v>
      </c>
      <c r="ED9" s="126">
        <f t="shared" si="41"/>
        <v>17.720430107526884</v>
      </c>
      <c r="EE9" s="126">
        <f t="shared" si="42"/>
        <v>-0.12903225806451613</v>
      </c>
      <c r="EF9" s="126">
        <f t="shared" si="43"/>
        <v>0</v>
      </c>
      <c r="EG9" s="130">
        <f t="shared" si="44"/>
        <v>3.5806451612903225</v>
      </c>
      <c r="EH9" s="128">
        <f t="shared" si="45"/>
        <v>8.9462365591397859</v>
      </c>
      <c r="EI9" s="126">
        <f t="shared" si="46"/>
        <v>13.640552995391705</v>
      </c>
      <c r="EJ9" s="126">
        <f t="shared" si="47"/>
        <v>0.33870967741935487</v>
      </c>
      <c r="EK9" s="126">
        <f t="shared" si="48"/>
        <v>1.6129032258064515</v>
      </c>
      <c r="EL9" s="126">
        <f t="shared" si="49"/>
        <v>0</v>
      </c>
      <c r="EM9" s="126">
        <f t="shared" si="50"/>
        <v>0</v>
      </c>
      <c r="EN9" s="126">
        <f t="shared" si="51"/>
        <v>0</v>
      </c>
      <c r="EO9" s="130">
        <f t="shared" si="52"/>
        <v>4.6064516129032249</v>
      </c>
      <c r="EP9" s="106">
        <f t="shared" si="53"/>
        <v>42.850906298003075</v>
      </c>
      <c r="EQ9" s="107">
        <f t="shared" si="54"/>
        <v>29.144854070660525</v>
      </c>
      <c r="ER9" s="186" t="s">
        <v>86</v>
      </c>
      <c r="ES9" s="186" t="s">
        <v>86</v>
      </c>
      <c r="ET9" t="str">
        <f t="shared" si="55"/>
        <v>good</v>
      </c>
      <c r="EU9" t="str">
        <f t="shared" si="56"/>
        <v>good</v>
      </c>
    </row>
    <row r="10" spans="1:151">
      <c r="A10" s="54" t="s">
        <v>16</v>
      </c>
      <c r="B10" s="49" t="s">
        <v>202</v>
      </c>
      <c r="C10" s="54" t="s">
        <v>231</v>
      </c>
      <c r="D10" s="163" t="s">
        <v>302</v>
      </c>
      <c r="E10" s="163" t="s">
        <v>318</v>
      </c>
      <c r="F10" s="189" t="s">
        <v>249</v>
      </c>
      <c r="G10" s="64">
        <v>5.2</v>
      </c>
      <c r="H10" s="59">
        <v>5.92</v>
      </c>
      <c r="I10" s="59">
        <v>48</v>
      </c>
      <c r="J10" s="59">
        <v>38</v>
      </c>
      <c r="K10" s="59">
        <v>3</v>
      </c>
      <c r="L10" s="59">
        <v>0</v>
      </c>
      <c r="M10" s="59">
        <v>0</v>
      </c>
      <c r="N10" s="67">
        <v>2.4300000000000002</v>
      </c>
      <c r="O10" s="64">
        <v>5.0999999999999996</v>
      </c>
      <c r="P10" s="59">
        <v>6.67</v>
      </c>
      <c r="Q10" s="59">
        <v>25.6</v>
      </c>
      <c r="R10" s="59">
        <v>1</v>
      </c>
      <c r="S10" s="59">
        <v>0</v>
      </c>
      <c r="T10" s="59">
        <v>0</v>
      </c>
      <c r="U10" s="59">
        <v>0</v>
      </c>
      <c r="V10" s="65">
        <v>0.93</v>
      </c>
      <c r="W10" s="72">
        <v>7.5</v>
      </c>
      <c r="X10" s="70">
        <v>7</v>
      </c>
      <c r="Y10" s="70">
        <v>1000</v>
      </c>
      <c r="Z10" s="70">
        <v>10</v>
      </c>
      <c r="AA10" s="70">
        <v>1.5</v>
      </c>
      <c r="AB10" s="70">
        <v>1</v>
      </c>
      <c r="AC10" s="70">
        <v>0.3</v>
      </c>
      <c r="AD10" s="76">
        <v>5</v>
      </c>
      <c r="AE10" s="72">
        <v>7.5</v>
      </c>
      <c r="AF10" s="70">
        <v>7</v>
      </c>
      <c r="AG10" s="70">
        <v>1000</v>
      </c>
      <c r="AH10" s="70">
        <v>10</v>
      </c>
      <c r="AI10" s="70">
        <v>1.5</v>
      </c>
      <c r="AJ10" s="70">
        <v>1</v>
      </c>
      <c r="AK10" s="70">
        <v>0.3</v>
      </c>
      <c r="AL10" s="76">
        <v>5</v>
      </c>
      <c r="AM10" s="82">
        <v>4</v>
      </c>
      <c r="AN10" s="80">
        <v>5</v>
      </c>
      <c r="AO10" s="80">
        <v>3</v>
      </c>
      <c r="AP10" s="80">
        <v>5</v>
      </c>
      <c r="AQ10" s="80">
        <v>4</v>
      </c>
      <c r="AR10" s="80">
        <v>4</v>
      </c>
      <c r="AS10" s="80">
        <v>3</v>
      </c>
      <c r="AT10" s="80">
        <v>3</v>
      </c>
      <c r="AU10" s="85">
        <f t="shared" si="2"/>
        <v>31</v>
      </c>
      <c r="AV10" s="88">
        <v>0</v>
      </c>
      <c r="AW10" s="86">
        <v>0</v>
      </c>
      <c r="AX10" s="86">
        <v>0</v>
      </c>
      <c r="AY10" s="86">
        <v>0</v>
      </c>
      <c r="AZ10" s="86">
        <v>0</v>
      </c>
      <c r="BA10" s="86">
        <v>0</v>
      </c>
      <c r="BB10" s="86">
        <v>0</v>
      </c>
      <c r="BC10" s="90">
        <v>0</v>
      </c>
      <c r="BD10" s="88">
        <v>0</v>
      </c>
      <c r="BE10" s="86">
        <v>0</v>
      </c>
      <c r="BF10" s="86">
        <v>0</v>
      </c>
      <c r="BG10" s="86">
        <v>0</v>
      </c>
      <c r="BH10" s="86">
        <v>0</v>
      </c>
      <c r="BI10" s="86">
        <v>0</v>
      </c>
      <c r="BJ10" s="86">
        <v>0</v>
      </c>
      <c r="BK10" s="90">
        <v>0</v>
      </c>
      <c r="BL10" s="95">
        <v>1</v>
      </c>
      <c r="BM10" s="93">
        <v>1</v>
      </c>
      <c r="BN10" s="93">
        <v>1</v>
      </c>
      <c r="BO10" s="93">
        <v>1</v>
      </c>
      <c r="BP10" s="93">
        <v>1</v>
      </c>
      <c r="BQ10" s="93">
        <v>1</v>
      </c>
      <c r="BR10" s="93">
        <v>1</v>
      </c>
      <c r="BS10" s="97">
        <v>1</v>
      </c>
      <c r="BT10" s="95">
        <v>1</v>
      </c>
      <c r="BU10" s="93">
        <v>1</v>
      </c>
      <c r="BV10" s="93">
        <v>1</v>
      </c>
      <c r="BW10" s="93">
        <v>1</v>
      </c>
      <c r="BX10" s="93">
        <v>1</v>
      </c>
      <c r="BY10" s="93">
        <v>1</v>
      </c>
      <c r="BZ10" s="93">
        <v>1</v>
      </c>
      <c r="CA10" s="97">
        <v>1</v>
      </c>
      <c r="CB10" s="102">
        <v>4</v>
      </c>
      <c r="CC10" s="100">
        <v>5</v>
      </c>
      <c r="CD10" s="100">
        <v>3</v>
      </c>
      <c r="CE10" s="100">
        <v>5</v>
      </c>
      <c r="CF10" s="100">
        <v>4</v>
      </c>
      <c r="CG10" s="100">
        <v>4</v>
      </c>
      <c r="CH10" s="100">
        <v>3</v>
      </c>
      <c r="CI10" s="100">
        <v>3</v>
      </c>
      <c r="CJ10" s="102">
        <v>4</v>
      </c>
      <c r="CK10" s="100">
        <v>5</v>
      </c>
      <c r="CL10" s="100">
        <v>3</v>
      </c>
      <c r="CM10" s="100">
        <v>5</v>
      </c>
      <c r="CN10" s="100">
        <v>4</v>
      </c>
      <c r="CO10" s="100">
        <v>4</v>
      </c>
      <c r="CP10" s="100">
        <v>3</v>
      </c>
      <c r="CQ10" s="100">
        <v>3</v>
      </c>
      <c r="CR10" s="106">
        <f t="shared" si="3"/>
        <v>31</v>
      </c>
      <c r="CS10" s="111">
        <f t="shared" si="4"/>
        <v>31</v>
      </c>
      <c r="CT10" s="177">
        <f t="shared" si="5"/>
        <v>0.12903225806451613</v>
      </c>
      <c r="CU10" s="178">
        <f t="shared" si="6"/>
        <v>0.16129032258064516</v>
      </c>
      <c r="CV10" s="178">
        <f t="shared" si="7"/>
        <v>9.6774193548387094E-2</v>
      </c>
      <c r="CW10" s="178">
        <f t="shared" si="8"/>
        <v>0.16129032258064516</v>
      </c>
      <c r="CX10" s="178">
        <f t="shared" si="9"/>
        <v>0.12903225806451613</v>
      </c>
      <c r="CY10" s="178">
        <f t="shared" si="10"/>
        <v>0.12903225806451613</v>
      </c>
      <c r="CZ10" s="178">
        <f t="shared" si="11"/>
        <v>9.6774193548387094E-2</v>
      </c>
      <c r="DA10" s="179">
        <f t="shared" si="12"/>
        <v>9.6774193548387094E-2</v>
      </c>
      <c r="DB10" s="177">
        <f t="shared" si="13"/>
        <v>0.12903225806451613</v>
      </c>
      <c r="DC10" s="178">
        <f t="shared" si="14"/>
        <v>0.16129032258064516</v>
      </c>
      <c r="DD10" s="178">
        <f t="shared" si="15"/>
        <v>9.6774193548387094E-2</v>
      </c>
      <c r="DE10" s="178">
        <f t="shared" si="16"/>
        <v>0.16129032258064516</v>
      </c>
      <c r="DF10" s="178">
        <f t="shared" si="17"/>
        <v>0.12903225806451613</v>
      </c>
      <c r="DG10" s="178">
        <f t="shared" si="18"/>
        <v>0.12903225806451613</v>
      </c>
      <c r="DH10" s="178">
        <f t="shared" si="19"/>
        <v>9.6774193548387094E-2</v>
      </c>
      <c r="DI10" s="179">
        <f t="shared" si="20"/>
        <v>9.6774193548387094E-2</v>
      </c>
      <c r="DJ10" s="121">
        <f t="shared" si="21"/>
        <v>69.333333333333343</v>
      </c>
      <c r="DK10" s="122">
        <f t="shared" si="22"/>
        <v>84.571428571428569</v>
      </c>
      <c r="DL10" s="122">
        <f t="shared" si="23"/>
        <v>4.8</v>
      </c>
      <c r="DM10" s="122">
        <f t="shared" si="24"/>
        <v>380</v>
      </c>
      <c r="DN10" s="122">
        <f t="shared" si="25"/>
        <v>200</v>
      </c>
      <c r="DO10" s="122">
        <f t="shared" si="26"/>
        <v>0</v>
      </c>
      <c r="DP10" s="122">
        <f t="shared" si="27"/>
        <v>0</v>
      </c>
      <c r="DQ10" s="123">
        <f t="shared" si="28"/>
        <v>48.6</v>
      </c>
      <c r="DR10" s="121">
        <f t="shared" si="29"/>
        <v>68</v>
      </c>
      <c r="DS10" s="122">
        <f t="shared" si="30"/>
        <v>95.285714285714278</v>
      </c>
      <c r="DT10" s="122">
        <f t="shared" si="31"/>
        <v>2.56</v>
      </c>
      <c r="DU10" s="122">
        <f t="shared" si="32"/>
        <v>10</v>
      </c>
      <c r="DV10" s="122">
        <f t="shared" si="33"/>
        <v>0</v>
      </c>
      <c r="DW10" s="122">
        <f t="shared" si="34"/>
        <v>0</v>
      </c>
      <c r="DX10" s="122">
        <f t="shared" si="35"/>
        <v>0</v>
      </c>
      <c r="DY10" s="123">
        <f t="shared" si="36"/>
        <v>18.600000000000001</v>
      </c>
      <c r="DZ10" s="128">
        <f t="shared" si="37"/>
        <v>8.9462365591397859</v>
      </c>
      <c r="EA10" s="126">
        <f t="shared" si="38"/>
        <v>13.640552995391705</v>
      </c>
      <c r="EB10" s="126">
        <f t="shared" si="39"/>
        <v>0.46451612903225803</v>
      </c>
      <c r="EC10" s="126">
        <f t="shared" si="40"/>
        <v>61.29032258064516</v>
      </c>
      <c r="ED10" s="126">
        <f t="shared" si="41"/>
        <v>25.806451612903224</v>
      </c>
      <c r="EE10" s="126">
        <f t="shared" si="42"/>
        <v>0</v>
      </c>
      <c r="EF10" s="126">
        <f t="shared" si="43"/>
        <v>0</v>
      </c>
      <c r="EG10" s="130">
        <f t="shared" si="44"/>
        <v>4.7032258064516128</v>
      </c>
      <c r="EH10" s="128">
        <f t="shared" si="45"/>
        <v>8.7741935483870961</v>
      </c>
      <c r="EI10" s="126">
        <f t="shared" si="46"/>
        <v>15.368663594470044</v>
      </c>
      <c r="EJ10" s="126">
        <f t="shared" si="47"/>
        <v>0.24774193548387097</v>
      </c>
      <c r="EK10" s="126">
        <f t="shared" si="48"/>
        <v>1.6129032258064515</v>
      </c>
      <c r="EL10" s="126">
        <f t="shared" si="49"/>
        <v>0</v>
      </c>
      <c r="EM10" s="126">
        <f t="shared" si="50"/>
        <v>0</v>
      </c>
      <c r="EN10" s="126">
        <f t="shared" si="51"/>
        <v>0</v>
      </c>
      <c r="EO10" s="130">
        <f t="shared" si="52"/>
        <v>1.8</v>
      </c>
      <c r="EP10" s="192">
        <f t="shared" ref="EP10:EP19" si="57">SUM(DZ10:EG10)</f>
        <v>114.85130568356375</v>
      </c>
      <c r="EQ10" s="107">
        <f t="shared" si="54"/>
        <v>27.803502304147461</v>
      </c>
      <c r="ER10" s="191" t="s">
        <v>87</v>
      </c>
      <c r="ES10" s="186" t="s">
        <v>86</v>
      </c>
      <c r="ET10" t="str">
        <f t="shared" si="55"/>
        <v>poor</v>
      </c>
      <c r="EU10" t="str">
        <f t="shared" si="56"/>
        <v>good</v>
      </c>
    </row>
    <row r="11" spans="1:151">
      <c r="A11" s="54" t="s">
        <v>16</v>
      </c>
      <c r="B11" s="49" t="s">
        <v>202</v>
      </c>
      <c r="C11" s="54" t="s">
        <v>232</v>
      </c>
      <c r="D11" s="163" t="s">
        <v>303</v>
      </c>
      <c r="E11" s="163" t="s">
        <v>319</v>
      </c>
      <c r="F11" s="189" t="s">
        <v>250</v>
      </c>
      <c r="G11" s="64">
        <v>5.2</v>
      </c>
      <c r="H11" s="59">
        <v>5.98</v>
      </c>
      <c r="I11" s="59">
        <v>45.9</v>
      </c>
      <c r="J11" s="59">
        <v>2</v>
      </c>
      <c r="K11" s="59">
        <v>1</v>
      </c>
      <c r="L11" s="59">
        <v>0</v>
      </c>
      <c r="M11" s="59">
        <v>0</v>
      </c>
      <c r="N11" s="67">
        <v>5.2</v>
      </c>
      <c r="O11" s="64">
        <v>5.7</v>
      </c>
      <c r="P11" s="59">
        <v>6.2</v>
      </c>
      <c r="Q11" s="59">
        <v>35</v>
      </c>
      <c r="R11" s="59">
        <v>0</v>
      </c>
      <c r="S11" s="59">
        <v>0</v>
      </c>
      <c r="T11" s="59">
        <v>0</v>
      </c>
      <c r="U11" s="59">
        <v>0</v>
      </c>
      <c r="V11" s="65">
        <v>1.91</v>
      </c>
      <c r="W11" s="72">
        <v>7.5</v>
      </c>
      <c r="X11" s="70">
        <v>7</v>
      </c>
      <c r="Y11" s="70">
        <v>1000</v>
      </c>
      <c r="Z11" s="70">
        <v>10</v>
      </c>
      <c r="AA11" s="70">
        <v>1.5</v>
      </c>
      <c r="AB11" s="70">
        <v>1</v>
      </c>
      <c r="AC11" s="70">
        <v>0.3</v>
      </c>
      <c r="AD11" s="76">
        <v>5</v>
      </c>
      <c r="AE11" s="72">
        <v>7.5</v>
      </c>
      <c r="AF11" s="70">
        <v>7</v>
      </c>
      <c r="AG11" s="70">
        <v>1000</v>
      </c>
      <c r="AH11" s="70">
        <v>10</v>
      </c>
      <c r="AI11" s="70">
        <v>1.5</v>
      </c>
      <c r="AJ11" s="70">
        <v>1</v>
      </c>
      <c r="AK11" s="70">
        <v>0.3</v>
      </c>
      <c r="AL11" s="76">
        <v>5</v>
      </c>
      <c r="AM11" s="82">
        <v>4</v>
      </c>
      <c r="AN11" s="80">
        <v>5</v>
      </c>
      <c r="AO11" s="80">
        <v>3</v>
      </c>
      <c r="AP11" s="80">
        <v>5</v>
      </c>
      <c r="AQ11" s="80">
        <v>4</v>
      </c>
      <c r="AR11" s="80">
        <v>4</v>
      </c>
      <c r="AS11" s="80">
        <v>3</v>
      </c>
      <c r="AT11" s="80">
        <v>3</v>
      </c>
      <c r="AU11" s="85">
        <f t="shared" si="2"/>
        <v>31</v>
      </c>
      <c r="AV11" s="88">
        <v>0</v>
      </c>
      <c r="AW11" s="86">
        <v>0</v>
      </c>
      <c r="AX11" s="86">
        <v>0</v>
      </c>
      <c r="AY11" s="86">
        <v>0</v>
      </c>
      <c r="AZ11" s="86">
        <v>0</v>
      </c>
      <c r="BA11" s="86">
        <v>0</v>
      </c>
      <c r="BB11" s="86">
        <v>0</v>
      </c>
      <c r="BC11" s="90">
        <v>0</v>
      </c>
      <c r="BD11" s="88">
        <v>0</v>
      </c>
      <c r="BE11" s="86">
        <v>0</v>
      </c>
      <c r="BF11" s="86">
        <v>0</v>
      </c>
      <c r="BG11" s="86">
        <v>0</v>
      </c>
      <c r="BH11" s="86">
        <v>0</v>
      </c>
      <c r="BI11" s="86">
        <v>0</v>
      </c>
      <c r="BJ11" s="86">
        <v>0</v>
      </c>
      <c r="BK11" s="90">
        <v>0</v>
      </c>
      <c r="BL11" s="95">
        <v>1</v>
      </c>
      <c r="BM11" s="93">
        <v>1</v>
      </c>
      <c r="BN11" s="93">
        <v>1</v>
      </c>
      <c r="BO11" s="93">
        <v>1</v>
      </c>
      <c r="BP11" s="93">
        <v>1</v>
      </c>
      <c r="BQ11" s="93">
        <v>1</v>
      </c>
      <c r="BR11" s="93">
        <v>1</v>
      </c>
      <c r="BS11" s="97">
        <v>1</v>
      </c>
      <c r="BT11" s="95">
        <v>1</v>
      </c>
      <c r="BU11" s="93">
        <v>1</v>
      </c>
      <c r="BV11" s="93">
        <v>1</v>
      </c>
      <c r="BW11" s="93">
        <v>1</v>
      </c>
      <c r="BX11" s="93">
        <v>1</v>
      </c>
      <c r="BY11" s="93">
        <v>1</v>
      </c>
      <c r="BZ11" s="93">
        <v>1</v>
      </c>
      <c r="CA11" s="97">
        <v>1</v>
      </c>
      <c r="CB11" s="102">
        <v>4</v>
      </c>
      <c r="CC11" s="100">
        <v>5</v>
      </c>
      <c r="CD11" s="100">
        <v>3</v>
      </c>
      <c r="CE11" s="100">
        <v>5</v>
      </c>
      <c r="CF11" s="100">
        <v>4</v>
      </c>
      <c r="CG11" s="100">
        <v>4</v>
      </c>
      <c r="CH11" s="100">
        <v>3</v>
      </c>
      <c r="CI11" s="100">
        <v>3</v>
      </c>
      <c r="CJ11" s="102">
        <v>4</v>
      </c>
      <c r="CK11" s="100">
        <v>5</v>
      </c>
      <c r="CL11" s="100">
        <v>3</v>
      </c>
      <c r="CM11" s="100">
        <v>5</v>
      </c>
      <c r="CN11" s="100">
        <v>4</v>
      </c>
      <c r="CO11" s="100">
        <v>4</v>
      </c>
      <c r="CP11" s="100">
        <v>3</v>
      </c>
      <c r="CQ11" s="100">
        <v>3</v>
      </c>
      <c r="CR11" s="106">
        <f t="shared" si="3"/>
        <v>31</v>
      </c>
      <c r="CS11" s="111">
        <f t="shared" si="4"/>
        <v>31</v>
      </c>
      <c r="CT11" s="177">
        <f t="shared" si="5"/>
        <v>0.12903225806451613</v>
      </c>
      <c r="CU11" s="178">
        <f t="shared" si="6"/>
        <v>0.16129032258064516</v>
      </c>
      <c r="CV11" s="178">
        <f t="shared" si="7"/>
        <v>9.6774193548387094E-2</v>
      </c>
      <c r="CW11" s="178">
        <f t="shared" si="8"/>
        <v>0.16129032258064516</v>
      </c>
      <c r="CX11" s="178">
        <f t="shared" si="9"/>
        <v>0.12903225806451613</v>
      </c>
      <c r="CY11" s="178">
        <f t="shared" si="10"/>
        <v>0.12903225806451613</v>
      </c>
      <c r="CZ11" s="178">
        <f t="shared" si="11"/>
        <v>9.6774193548387094E-2</v>
      </c>
      <c r="DA11" s="179">
        <f t="shared" si="12"/>
        <v>9.6774193548387094E-2</v>
      </c>
      <c r="DB11" s="177">
        <f t="shared" si="13"/>
        <v>0.12903225806451613</v>
      </c>
      <c r="DC11" s="178">
        <f t="shared" si="14"/>
        <v>0.16129032258064516</v>
      </c>
      <c r="DD11" s="178">
        <f t="shared" si="15"/>
        <v>9.6774193548387094E-2</v>
      </c>
      <c r="DE11" s="178">
        <f t="shared" si="16"/>
        <v>0.16129032258064516</v>
      </c>
      <c r="DF11" s="178">
        <f t="shared" si="17"/>
        <v>0.12903225806451613</v>
      </c>
      <c r="DG11" s="178">
        <f t="shared" si="18"/>
        <v>0.12903225806451613</v>
      </c>
      <c r="DH11" s="178">
        <f t="shared" si="19"/>
        <v>9.6774193548387094E-2</v>
      </c>
      <c r="DI11" s="179">
        <f t="shared" si="20"/>
        <v>9.6774193548387094E-2</v>
      </c>
      <c r="DJ11" s="121">
        <f t="shared" si="21"/>
        <v>69.333333333333343</v>
      </c>
      <c r="DK11" s="122">
        <f t="shared" si="22"/>
        <v>85.428571428571431</v>
      </c>
      <c r="DL11" s="122">
        <f t="shared" si="23"/>
        <v>4.59</v>
      </c>
      <c r="DM11" s="122">
        <f t="shared" si="24"/>
        <v>20</v>
      </c>
      <c r="DN11" s="122">
        <f t="shared" si="25"/>
        <v>66.666666666666657</v>
      </c>
      <c r="DO11" s="122">
        <f t="shared" si="26"/>
        <v>0</v>
      </c>
      <c r="DP11" s="122">
        <f t="shared" si="27"/>
        <v>0</v>
      </c>
      <c r="DQ11" s="123">
        <f t="shared" si="28"/>
        <v>104</v>
      </c>
      <c r="DR11" s="121">
        <f t="shared" si="29"/>
        <v>76</v>
      </c>
      <c r="DS11" s="122">
        <f t="shared" si="30"/>
        <v>88.571428571428584</v>
      </c>
      <c r="DT11" s="122">
        <f t="shared" si="31"/>
        <v>3.5000000000000004</v>
      </c>
      <c r="DU11" s="122">
        <f t="shared" si="32"/>
        <v>0</v>
      </c>
      <c r="DV11" s="122">
        <f t="shared" si="33"/>
        <v>0</v>
      </c>
      <c r="DW11" s="122">
        <f t="shared" si="34"/>
        <v>0</v>
      </c>
      <c r="DX11" s="122">
        <f t="shared" si="35"/>
        <v>0</v>
      </c>
      <c r="DY11" s="123">
        <f t="shared" si="36"/>
        <v>38.200000000000003</v>
      </c>
      <c r="DZ11" s="128">
        <f t="shared" si="37"/>
        <v>8.9462365591397859</v>
      </c>
      <c r="EA11" s="126">
        <f t="shared" si="38"/>
        <v>13.778801843317972</v>
      </c>
      <c r="EB11" s="126">
        <f t="shared" si="39"/>
        <v>0.44419354838709674</v>
      </c>
      <c r="EC11" s="126">
        <f t="shared" si="40"/>
        <v>3.225806451612903</v>
      </c>
      <c r="ED11" s="126">
        <f t="shared" si="41"/>
        <v>8.6021505376344063</v>
      </c>
      <c r="EE11" s="126">
        <f t="shared" si="42"/>
        <v>0</v>
      </c>
      <c r="EF11" s="126">
        <f t="shared" si="43"/>
        <v>0</v>
      </c>
      <c r="EG11" s="130">
        <f t="shared" si="44"/>
        <v>10.064516129032258</v>
      </c>
      <c r="EH11" s="128">
        <f t="shared" si="45"/>
        <v>9.806451612903226</v>
      </c>
      <c r="EI11" s="126">
        <f t="shared" si="46"/>
        <v>14.285714285714286</v>
      </c>
      <c r="EJ11" s="126">
        <f t="shared" si="47"/>
        <v>0.33870967741935487</v>
      </c>
      <c r="EK11" s="126">
        <f t="shared" si="48"/>
        <v>0</v>
      </c>
      <c r="EL11" s="126">
        <f t="shared" si="49"/>
        <v>0</v>
      </c>
      <c r="EM11" s="126">
        <f t="shared" si="50"/>
        <v>0</v>
      </c>
      <c r="EN11" s="126">
        <f t="shared" si="51"/>
        <v>0</v>
      </c>
      <c r="EO11" s="130">
        <f t="shared" si="52"/>
        <v>3.6967741935483871</v>
      </c>
      <c r="EP11" s="106">
        <f t="shared" si="57"/>
        <v>45.061705069124422</v>
      </c>
      <c r="EQ11" s="107">
        <f t="shared" si="54"/>
        <v>28.127649769585254</v>
      </c>
      <c r="ER11" s="186" t="s">
        <v>86</v>
      </c>
      <c r="ES11" s="186" t="s">
        <v>86</v>
      </c>
      <c r="ET11" t="str">
        <f t="shared" si="55"/>
        <v>good</v>
      </c>
      <c r="EU11" t="str">
        <f t="shared" si="56"/>
        <v>good</v>
      </c>
    </row>
    <row r="12" spans="1:151">
      <c r="A12" s="54" t="s">
        <v>16</v>
      </c>
      <c r="B12" s="49" t="s">
        <v>202</v>
      </c>
      <c r="C12" s="54" t="s">
        <v>233</v>
      </c>
      <c r="D12" s="163" t="s">
        <v>304</v>
      </c>
      <c r="E12" s="163" t="s">
        <v>320</v>
      </c>
      <c r="F12" s="189" t="s">
        <v>251</v>
      </c>
      <c r="G12" s="64">
        <v>5.2</v>
      </c>
      <c r="H12" s="59">
        <v>6.2</v>
      </c>
      <c r="I12" s="59">
        <v>72</v>
      </c>
      <c r="J12" s="59">
        <v>9.5</v>
      </c>
      <c r="K12" s="59">
        <v>2</v>
      </c>
      <c r="L12" s="59">
        <v>0</v>
      </c>
      <c r="M12" s="59">
        <v>0</v>
      </c>
      <c r="N12" s="67">
        <v>0.99</v>
      </c>
      <c r="O12" s="64">
        <v>5</v>
      </c>
      <c r="P12" s="59">
        <v>6.5</v>
      </c>
      <c r="Q12" s="59">
        <v>36.700000000000003</v>
      </c>
      <c r="R12" s="59">
        <v>3</v>
      </c>
      <c r="S12" s="59">
        <v>0</v>
      </c>
      <c r="T12" s="59">
        <v>0.2</v>
      </c>
      <c r="U12" s="59">
        <v>0</v>
      </c>
      <c r="V12" s="65">
        <v>1.95</v>
      </c>
      <c r="W12" s="72">
        <v>7.5</v>
      </c>
      <c r="X12" s="70">
        <v>7</v>
      </c>
      <c r="Y12" s="70">
        <v>1000</v>
      </c>
      <c r="Z12" s="70">
        <v>10</v>
      </c>
      <c r="AA12" s="70">
        <v>1.5</v>
      </c>
      <c r="AB12" s="70">
        <v>1</v>
      </c>
      <c r="AC12" s="70">
        <v>0.3</v>
      </c>
      <c r="AD12" s="76">
        <v>5</v>
      </c>
      <c r="AE12" s="72">
        <v>7.5</v>
      </c>
      <c r="AF12" s="70">
        <v>7</v>
      </c>
      <c r="AG12" s="70">
        <v>1000</v>
      </c>
      <c r="AH12" s="70">
        <v>10</v>
      </c>
      <c r="AI12" s="70">
        <v>1.5</v>
      </c>
      <c r="AJ12" s="70">
        <v>1</v>
      </c>
      <c r="AK12" s="70">
        <v>0.3</v>
      </c>
      <c r="AL12" s="76">
        <v>5</v>
      </c>
      <c r="AM12" s="82">
        <v>4</v>
      </c>
      <c r="AN12" s="80">
        <v>5</v>
      </c>
      <c r="AO12" s="80">
        <v>3</v>
      </c>
      <c r="AP12" s="80">
        <v>5</v>
      </c>
      <c r="AQ12" s="80">
        <v>4</v>
      </c>
      <c r="AR12" s="80">
        <v>4</v>
      </c>
      <c r="AS12" s="80">
        <v>3</v>
      </c>
      <c r="AT12" s="80">
        <v>3</v>
      </c>
      <c r="AU12" s="85">
        <f t="shared" si="2"/>
        <v>31</v>
      </c>
      <c r="AV12" s="88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  <c r="BB12" s="86">
        <v>0</v>
      </c>
      <c r="BC12" s="90">
        <v>0</v>
      </c>
      <c r="BD12" s="88">
        <v>0</v>
      </c>
      <c r="BE12" s="86">
        <v>0</v>
      </c>
      <c r="BF12" s="86">
        <v>0</v>
      </c>
      <c r="BG12" s="86">
        <v>0</v>
      </c>
      <c r="BH12" s="86">
        <v>0</v>
      </c>
      <c r="BI12" s="86">
        <v>0</v>
      </c>
      <c r="BJ12" s="86">
        <v>0</v>
      </c>
      <c r="BK12" s="90">
        <v>0</v>
      </c>
      <c r="BL12" s="95">
        <v>1</v>
      </c>
      <c r="BM12" s="93">
        <v>1</v>
      </c>
      <c r="BN12" s="93">
        <v>1</v>
      </c>
      <c r="BO12" s="93">
        <v>1</v>
      </c>
      <c r="BP12" s="93">
        <v>1</v>
      </c>
      <c r="BQ12" s="93">
        <v>1</v>
      </c>
      <c r="BR12" s="93">
        <v>1</v>
      </c>
      <c r="BS12" s="97">
        <v>1</v>
      </c>
      <c r="BT12" s="95">
        <v>1</v>
      </c>
      <c r="BU12" s="93">
        <v>1</v>
      </c>
      <c r="BV12" s="93">
        <v>1</v>
      </c>
      <c r="BW12" s="93">
        <v>1</v>
      </c>
      <c r="BX12" s="93">
        <v>1</v>
      </c>
      <c r="BY12" s="93">
        <v>1</v>
      </c>
      <c r="BZ12" s="93">
        <v>1</v>
      </c>
      <c r="CA12" s="97">
        <v>1</v>
      </c>
      <c r="CB12" s="102">
        <v>4</v>
      </c>
      <c r="CC12" s="100">
        <v>5</v>
      </c>
      <c r="CD12" s="100">
        <v>3</v>
      </c>
      <c r="CE12" s="100">
        <v>5</v>
      </c>
      <c r="CF12" s="100">
        <v>4</v>
      </c>
      <c r="CG12" s="100">
        <v>4</v>
      </c>
      <c r="CH12" s="100">
        <v>3</v>
      </c>
      <c r="CI12" s="100">
        <v>3</v>
      </c>
      <c r="CJ12" s="102">
        <v>4</v>
      </c>
      <c r="CK12" s="100">
        <v>5</v>
      </c>
      <c r="CL12" s="100">
        <v>3</v>
      </c>
      <c r="CM12" s="100">
        <v>5</v>
      </c>
      <c r="CN12" s="100">
        <v>4</v>
      </c>
      <c r="CO12" s="100">
        <v>4</v>
      </c>
      <c r="CP12" s="100">
        <v>3</v>
      </c>
      <c r="CQ12" s="100">
        <v>3</v>
      </c>
      <c r="CR12" s="106">
        <f t="shared" si="3"/>
        <v>31</v>
      </c>
      <c r="CS12" s="111">
        <f t="shared" si="4"/>
        <v>31</v>
      </c>
      <c r="CT12" s="177">
        <f t="shared" si="5"/>
        <v>0.12903225806451613</v>
      </c>
      <c r="CU12" s="178">
        <f t="shared" si="6"/>
        <v>0.16129032258064516</v>
      </c>
      <c r="CV12" s="178">
        <f t="shared" si="7"/>
        <v>9.6774193548387094E-2</v>
      </c>
      <c r="CW12" s="178">
        <f t="shared" si="8"/>
        <v>0.16129032258064516</v>
      </c>
      <c r="CX12" s="178">
        <f t="shared" si="9"/>
        <v>0.12903225806451613</v>
      </c>
      <c r="CY12" s="178">
        <f t="shared" si="10"/>
        <v>0.12903225806451613</v>
      </c>
      <c r="CZ12" s="178">
        <f t="shared" si="11"/>
        <v>9.6774193548387094E-2</v>
      </c>
      <c r="DA12" s="179">
        <f t="shared" si="12"/>
        <v>9.6774193548387094E-2</v>
      </c>
      <c r="DB12" s="177">
        <f t="shared" si="13"/>
        <v>0.12903225806451613</v>
      </c>
      <c r="DC12" s="178">
        <f t="shared" si="14"/>
        <v>0.16129032258064516</v>
      </c>
      <c r="DD12" s="178">
        <f t="shared" si="15"/>
        <v>9.6774193548387094E-2</v>
      </c>
      <c r="DE12" s="178">
        <f t="shared" si="16"/>
        <v>0.16129032258064516</v>
      </c>
      <c r="DF12" s="178">
        <f t="shared" si="17"/>
        <v>0.12903225806451613</v>
      </c>
      <c r="DG12" s="178">
        <f t="shared" si="18"/>
        <v>0.12903225806451613</v>
      </c>
      <c r="DH12" s="178">
        <f t="shared" si="19"/>
        <v>9.6774193548387094E-2</v>
      </c>
      <c r="DI12" s="179">
        <f t="shared" si="20"/>
        <v>9.6774193548387094E-2</v>
      </c>
      <c r="DJ12" s="121">
        <f t="shared" si="21"/>
        <v>69.333333333333343</v>
      </c>
      <c r="DK12" s="122">
        <f t="shared" si="22"/>
        <v>88.571428571428584</v>
      </c>
      <c r="DL12" s="122">
        <f t="shared" si="23"/>
        <v>7.1999999999999993</v>
      </c>
      <c r="DM12" s="122">
        <f t="shared" si="24"/>
        <v>95</v>
      </c>
      <c r="DN12" s="122">
        <f t="shared" si="25"/>
        <v>133.33333333333331</v>
      </c>
      <c r="DO12" s="122">
        <f t="shared" si="26"/>
        <v>0</v>
      </c>
      <c r="DP12" s="122">
        <f t="shared" si="27"/>
        <v>0</v>
      </c>
      <c r="DQ12" s="123">
        <f t="shared" si="28"/>
        <v>19.8</v>
      </c>
      <c r="DR12" s="121">
        <f t="shared" si="29"/>
        <v>66.666666666666657</v>
      </c>
      <c r="DS12" s="122">
        <f t="shared" si="30"/>
        <v>92.857142857142861</v>
      </c>
      <c r="DT12" s="122">
        <f t="shared" si="31"/>
        <v>3.6700000000000004</v>
      </c>
      <c r="DU12" s="122">
        <f t="shared" si="32"/>
        <v>30</v>
      </c>
      <c r="DV12" s="122">
        <f t="shared" si="33"/>
        <v>0</v>
      </c>
      <c r="DW12" s="122">
        <f t="shared" si="34"/>
        <v>20</v>
      </c>
      <c r="DX12" s="122">
        <f t="shared" si="35"/>
        <v>0</v>
      </c>
      <c r="DY12" s="123">
        <f t="shared" si="36"/>
        <v>39</v>
      </c>
      <c r="DZ12" s="128">
        <f t="shared" si="37"/>
        <v>8.9462365591397859</v>
      </c>
      <c r="EA12" s="126">
        <f t="shared" si="38"/>
        <v>14.285714285714286</v>
      </c>
      <c r="EB12" s="126">
        <f t="shared" si="39"/>
        <v>0.69677419354838699</v>
      </c>
      <c r="EC12" s="126">
        <f t="shared" si="40"/>
        <v>15.32258064516129</v>
      </c>
      <c r="ED12" s="126">
        <f t="shared" si="41"/>
        <v>17.204301075268813</v>
      </c>
      <c r="EE12" s="126">
        <f t="shared" si="42"/>
        <v>0</v>
      </c>
      <c r="EF12" s="126">
        <f t="shared" si="43"/>
        <v>0</v>
      </c>
      <c r="EG12" s="130">
        <f t="shared" si="44"/>
        <v>1.9161290322580646</v>
      </c>
      <c r="EH12" s="128">
        <f t="shared" si="45"/>
        <v>8.6021505376344063</v>
      </c>
      <c r="EI12" s="126">
        <f t="shared" si="46"/>
        <v>14.976958525345623</v>
      </c>
      <c r="EJ12" s="126">
        <f t="shared" si="47"/>
        <v>0.35516129032258065</v>
      </c>
      <c r="EK12" s="126">
        <f t="shared" si="48"/>
        <v>4.838709677419355</v>
      </c>
      <c r="EL12" s="126">
        <f t="shared" si="49"/>
        <v>0</v>
      </c>
      <c r="EM12" s="126">
        <f t="shared" si="50"/>
        <v>2.5806451612903225</v>
      </c>
      <c r="EN12" s="126">
        <f t="shared" si="51"/>
        <v>0</v>
      </c>
      <c r="EO12" s="130">
        <f t="shared" si="52"/>
        <v>3.7741935483870965</v>
      </c>
      <c r="EP12" s="106">
        <f t="shared" si="57"/>
        <v>58.371735791090622</v>
      </c>
      <c r="EQ12" s="107">
        <f t="shared" si="54"/>
        <v>35.127818740399391</v>
      </c>
      <c r="ER12" s="186" t="s">
        <v>86</v>
      </c>
      <c r="ES12" s="186" t="s">
        <v>86</v>
      </c>
      <c r="ET12" t="str">
        <f t="shared" si="55"/>
        <v>good</v>
      </c>
      <c r="EU12" t="str">
        <f t="shared" si="56"/>
        <v>good</v>
      </c>
    </row>
    <row r="13" spans="1:151">
      <c r="A13" s="54" t="s">
        <v>16</v>
      </c>
      <c r="B13" s="49" t="s">
        <v>241</v>
      </c>
      <c r="C13" s="54" t="s">
        <v>234</v>
      </c>
      <c r="D13" s="163" t="s">
        <v>305</v>
      </c>
      <c r="E13" s="163" t="s">
        <v>321</v>
      </c>
      <c r="F13" s="189" t="s">
        <v>245</v>
      </c>
      <c r="G13" s="64">
        <v>6</v>
      </c>
      <c r="H13" s="59">
        <v>6.32</v>
      </c>
      <c r="I13" s="59">
        <v>208.9</v>
      </c>
      <c r="J13" s="59">
        <v>7</v>
      </c>
      <c r="K13" s="59">
        <v>1</v>
      </c>
      <c r="L13" s="59">
        <v>0</v>
      </c>
      <c r="M13" s="59">
        <v>0</v>
      </c>
      <c r="N13" s="67">
        <v>1.75</v>
      </c>
      <c r="O13" s="64">
        <v>5.2</v>
      </c>
      <c r="P13" s="59">
        <v>7.2</v>
      </c>
      <c r="Q13" s="59">
        <v>67</v>
      </c>
      <c r="R13" s="59">
        <v>2</v>
      </c>
      <c r="S13" s="59">
        <v>0</v>
      </c>
      <c r="T13" s="59">
        <v>0.3</v>
      </c>
      <c r="U13" s="59">
        <v>0</v>
      </c>
      <c r="V13" s="65">
        <v>5.66</v>
      </c>
      <c r="W13" s="72">
        <v>7.5</v>
      </c>
      <c r="X13" s="70">
        <v>7</v>
      </c>
      <c r="Y13" s="70">
        <v>1000</v>
      </c>
      <c r="Z13" s="70">
        <v>10</v>
      </c>
      <c r="AA13" s="70">
        <v>1.5</v>
      </c>
      <c r="AB13" s="70">
        <v>1</v>
      </c>
      <c r="AC13" s="70">
        <v>0.3</v>
      </c>
      <c r="AD13" s="76">
        <v>5</v>
      </c>
      <c r="AE13" s="72">
        <v>7.5</v>
      </c>
      <c r="AF13" s="70">
        <v>7</v>
      </c>
      <c r="AG13" s="70">
        <v>1000</v>
      </c>
      <c r="AH13" s="70">
        <v>10</v>
      </c>
      <c r="AI13" s="70">
        <v>1.5</v>
      </c>
      <c r="AJ13" s="70">
        <v>1</v>
      </c>
      <c r="AK13" s="70">
        <v>0.3</v>
      </c>
      <c r="AL13" s="76">
        <v>5</v>
      </c>
      <c r="AM13" s="82">
        <v>4</v>
      </c>
      <c r="AN13" s="80">
        <v>5</v>
      </c>
      <c r="AO13" s="80">
        <v>3</v>
      </c>
      <c r="AP13" s="80">
        <v>5</v>
      </c>
      <c r="AQ13" s="80">
        <v>4</v>
      </c>
      <c r="AR13" s="80">
        <v>4</v>
      </c>
      <c r="AS13" s="80">
        <v>3</v>
      </c>
      <c r="AT13" s="80">
        <v>3</v>
      </c>
      <c r="AU13" s="85">
        <f t="shared" si="2"/>
        <v>31</v>
      </c>
      <c r="AV13" s="88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90">
        <v>0</v>
      </c>
      <c r="BD13" s="88">
        <v>0</v>
      </c>
      <c r="BE13" s="86">
        <v>0</v>
      </c>
      <c r="BF13" s="86">
        <v>0</v>
      </c>
      <c r="BG13" s="86">
        <v>0</v>
      </c>
      <c r="BH13" s="86">
        <v>0</v>
      </c>
      <c r="BI13" s="86">
        <v>0</v>
      </c>
      <c r="BJ13" s="86">
        <v>0</v>
      </c>
      <c r="BK13" s="90">
        <v>0</v>
      </c>
      <c r="BL13" s="95">
        <v>1</v>
      </c>
      <c r="BM13" s="93">
        <v>1</v>
      </c>
      <c r="BN13" s="93">
        <v>1</v>
      </c>
      <c r="BO13" s="93">
        <v>1</v>
      </c>
      <c r="BP13" s="93">
        <v>1</v>
      </c>
      <c r="BQ13" s="93">
        <v>1</v>
      </c>
      <c r="BR13" s="93">
        <v>1</v>
      </c>
      <c r="BS13" s="97">
        <v>1</v>
      </c>
      <c r="BT13" s="95">
        <v>1</v>
      </c>
      <c r="BU13" s="93">
        <v>1</v>
      </c>
      <c r="BV13" s="93">
        <v>1</v>
      </c>
      <c r="BW13" s="93">
        <v>1</v>
      </c>
      <c r="BX13" s="93">
        <v>1</v>
      </c>
      <c r="BY13" s="93">
        <v>1</v>
      </c>
      <c r="BZ13" s="93">
        <v>1</v>
      </c>
      <c r="CA13" s="97">
        <v>1</v>
      </c>
      <c r="CB13" s="102">
        <v>4</v>
      </c>
      <c r="CC13" s="100">
        <v>5</v>
      </c>
      <c r="CD13" s="100">
        <v>3</v>
      </c>
      <c r="CE13" s="100">
        <v>5</v>
      </c>
      <c r="CF13" s="100">
        <v>4</v>
      </c>
      <c r="CG13" s="100">
        <v>4</v>
      </c>
      <c r="CH13" s="100">
        <v>3</v>
      </c>
      <c r="CI13" s="100">
        <v>3</v>
      </c>
      <c r="CJ13" s="102">
        <v>4</v>
      </c>
      <c r="CK13" s="100">
        <v>5</v>
      </c>
      <c r="CL13" s="100">
        <v>3</v>
      </c>
      <c r="CM13" s="100">
        <v>5</v>
      </c>
      <c r="CN13" s="100">
        <v>4</v>
      </c>
      <c r="CO13" s="100">
        <v>4</v>
      </c>
      <c r="CP13" s="100">
        <v>3</v>
      </c>
      <c r="CQ13" s="100">
        <v>3</v>
      </c>
      <c r="CR13" s="106">
        <f t="shared" si="3"/>
        <v>31</v>
      </c>
      <c r="CS13" s="111">
        <f t="shared" si="4"/>
        <v>31</v>
      </c>
      <c r="CT13" s="177">
        <f t="shared" si="5"/>
        <v>0.12903225806451613</v>
      </c>
      <c r="CU13" s="178">
        <f t="shared" si="6"/>
        <v>0.16129032258064516</v>
      </c>
      <c r="CV13" s="178">
        <f t="shared" si="7"/>
        <v>9.6774193548387094E-2</v>
      </c>
      <c r="CW13" s="178">
        <f t="shared" si="8"/>
        <v>0.16129032258064516</v>
      </c>
      <c r="CX13" s="178">
        <f t="shared" si="9"/>
        <v>0.12903225806451613</v>
      </c>
      <c r="CY13" s="178">
        <f t="shared" si="10"/>
        <v>0.12903225806451613</v>
      </c>
      <c r="CZ13" s="178">
        <f t="shared" si="11"/>
        <v>9.6774193548387094E-2</v>
      </c>
      <c r="DA13" s="179">
        <f t="shared" si="12"/>
        <v>9.6774193548387094E-2</v>
      </c>
      <c r="DB13" s="177">
        <f t="shared" si="13"/>
        <v>0.12903225806451613</v>
      </c>
      <c r="DC13" s="178">
        <f t="shared" si="14"/>
        <v>0.16129032258064516</v>
      </c>
      <c r="DD13" s="178">
        <f t="shared" si="15"/>
        <v>9.6774193548387094E-2</v>
      </c>
      <c r="DE13" s="178">
        <f t="shared" si="16"/>
        <v>0.16129032258064516</v>
      </c>
      <c r="DF13" s="178">
        <f t="shared" si="17"/>
        <v>0.12903225806451613</v>
      </c>
      <c r="DG13" s="178">
        <f t="shared" si="18"/>
        <v>0.12903225806451613</v>
      </c>
      <c r="DH13" s="178">
        <f t="shared" si="19"/>
        <v>9.6774193548387094E-2</v>
      </c>
      <c r="DI13" s="179">
        <f t="shared" si="20"/>
        <v>9.6774193548387094E-2</v>
      </c>
      <c r="DJ13" s="121">
        <f t="shared" si="21"/>
        <v>80</v>
      </c>
      <c r="DK13" s="122">
        <f t="shared" si="22"/>
        <v>90.285714285714292</v>
      </c>
      <c r="DL13" s="122">
        <f t="shared" si="23"/>
        <v>20.89</v>
      </c>
      <c r="DM13" s="122">
        <f t="shared" si="24"/>
        <v>70</v>
      </c>
      <c r="DN13" s="122">
        <f t="shared" si="25"/>
        <v>66.666666666666657</v>
      </c>
      <c r="DO13" s="122">
        <f t="shared" si="26"/>
        <v>0</v>
      </c>
      <c r="DP13" s="122">
        <f t="shared" si="27"/>
        <v>0</v>
      </c>
      <c r="DQ13" s="123">
        <f t="shared" si="28"/>
        <v>35</v>
      </c>
      <c r="DR13" s="121">
        <f t="shared" si="29"/>
        <v>69.333333333333343</v>
      </c>
      <c r="DS13" s="122">
        <f t="shared" si="30"/>
        <v>102.85714285714288</v>
      </c>
      <c r="DT13" s="122">
        <f t="shared" si="31"/>
        <v>6.7</v>
      </c>
      <c r="DU13" s="122">
        <f t="shared" si="32"/>
        <v>20</v>
      </c>
      <c r="DV13" s="122">
        <f t="shared" si="33"/>
        <v>0</v>
      </c>
      <c r="DW13" s="122">
        <f t="shared" si="34"/>
        <v>30</v>
      </c>
      <c r="DX13" s="122">
        <f t="shared" si="35"/>
        <v>0</v>
      </c>
      <c r="DY13" s="123">
        <f t="shared" si="36"/>
        <v>113.20000000000002</v>
      </c>
      <c r="DZ13" s="128">
        <f t="shared" si="37"/>
        <v>10.32258064516129</v>
      </c>
      <c r="EA13" s="126">
        <f t="shared" si="38"/>
        <v>14.56221198156682</v>
      </c>
      <c r="EB13" s="126">
        <f t="shared" si="39"/>
        <v>2.0216129032258063</v>
      </c>
      <c r="EC13" s="126">
        <f t="shared" si="40"/>
        <v>11.29032258064516</v>
      </c>
      <c r="ED13" s="126">
        <f t="shared" si="41"/>
        <v>8.6021505376344063</v>
      </c>
      <c r="EE13" s="126">
        <f t="shared" si="42"/>
        <v>0</v>
      </c>
      <c r="EF13" s="126">
        <f t="shared" si="43"/>
        <v>0</v>
      </c>
      <c r="EG13" s="130">
        <f t="shared" si="44"/>
        <v>3.3870967741935485</v>
      </c>
      <c r="EH13" s="128">
        <f t="shared" si="45"/>
        <v>8.9462365591397859</v>
      </c>
      <c r="EI13" s="126">
        <f t="shared" si="46"/>
        <v>16.589861751152075</v>
      </c>
      <c r="EJ13" s="126">
        <f t="shared" si="47"/>
        <v>0.64838709677419359</v>
      </c>
      <c r="EK13" s="126">
        <f t="shared" si="48"/>
        <v>3.225806451612903</v>
      </c>
      <c r="EL13" s="126">
        <f t="shared" si="49"/>
        <v>0</v>
      </c>
      <c r="EM13" s="126">
        <f t="shared" si="50"/>
        <v>3.870967741935484</v>
      </c>
      <c r="EN13" s="126">
        <f t="shared" si="51"/>
        <v>0</v>
      </c>
      <c r="EO13" s="130">
        <f t="shared" si="52"/>
        <v>10.954838709677421</v>
      </c>
      <c r="EP13" s="106">
        <f t="shared" si="57"/>
        <v>50.185975422427035</v>
      </c>
      <c r="EQ13" s="107">
        <f t="shared" si="54"/>
        <v>44.236098310291865</v>
      </c>
      <c r="ER13" s="186" t="s">
        <v>86</v>
      </c>
      <c r="ES13" s="186" t="s">
        <v>86</v>
      </c>
      <c r="ET13" t="str">
        <f t="shared" si="55"/>
        <v>good</v>
      </c>
      <c r="EU13" t="str">
        <f t="shared" si="56"/>
        <v>good</v>
      </c>
    </row>
    <row r="14" spans="1:151">
      <c r="A14" s="54" t="s">
        <v>16</v>
      </c>
      <c r="B14" s="49" t="s">
        <v>241</v>
      </c>
      <c r="C14" s="54" t="s">
        <v>235</v>
      </c>
      <c r="D14" s="163" t="s">
        <v>306</v>
      </c>
      <c r="E14" s="163" t="s">
        <v>322</v>
      </c>
      <c r="F14" s="189" t="s">
        <v>252</v>
      </c>
      <c r="G14" s="64">
        <v>6.12</v>
      </c>
      <c r="H14" s="59">
        <v>5.82</v>
      </c>
      <c r="I14" s="59">
        <v>301</v>
      </c>
      <c r="J14" s="59">
        <v>6.52</v>
      </c>
      <c r="K14" s="59">
        <v>2</v>
      </c>
      <c r="L14" s="59">
        <v>0</v>
      </c>
      <c r="M14" s="59">
        <v>0</v>
      </c>
      <c r="N14" s="67">
        <v>3.52</v>
      </c>
      <c r="O14" s="64">
        <v>6.2</v>
      </c>
      <c r="P14" s="59">
        <v>6.8</v>
      </c>
      <c r="Q14" s="59">
        <v>48</v>
      </c>
      <c r="R14" s="59">
        <v>1.75</v>
      </c>
      <c r="S14" s="59">
        <v>0</v>
      </c>
      <c r="T14" s="59">
        <v>0.3</v>
      </c>
      <c r="U14" s="59">
        <v>0</v>
      </c>
      <c r="V14" s="65">
        <v>3.8</v>
      </c>
      <c r="W14" s="72">
        <v>7.5</v>
      </c>
      <c r="X14" s="70">
        <v>7</v>
      </c>
      <c r="Y14" s="70">
        <v>1000</v>
      </c>
      <c r="Z14" s="70">
        <v>10</v>
      </c>
      <c r="AA14" s="70">
        <v>1.5</v>
      </c>
      <c r="AB14" s="70">
        <v>1</v>
      </c>
      <c r="AC14" s="70">
        <v>0.3</v>
      </c>
      <c r="AD14" s="76">
        <v>5</v>
      </c>
      <c r="AE14" s="72">
        <v>7.5</v>
      </c>
      <c r="AF14" s="70">
        <v>7</v>
      </c>
      <c r="AG14" s="70">
        <v>1000</v>
      </c>
      <c r="AH14" s="70">
        <v>10</v>
      </c>
      <c r="AI14" s="70">
        <v>1.5</v>
      </c>
      <c r="AJ14" s="70">
        <v>1</v>
      </c>
      <c r="AK14" s="70">
        <v>0.3</v>
      </c>
      <c r="AL14" s="76">
        <v>5</v>
      </c>
      <c r="AM14" s="82">
        <v>4</v>
      </c>
      <c r="AN14" s="80">
        <v>5</v>
      </c>
      <c r="AO14" s="80">
        <v>3</v>
      </c>
      <c r="AP14" s="80">
        <v>5</v>
      </c>
      <c r="AQ14" s="80">
        <v>4</v>
      </c>
      <c r="AR14" s="80">
        <v>4</v>
      </c>
      <c r="AS14" s="80">
        <v>3</v>
      </c>
      <c r="AT14" s="80">
        <v>3</v>
      </c>
      <c r="AU14" s="85">
        <f t="shared" si="2"/>
        <v>31</v>
      </c>
      <c r="AV14" s="88">
        <v>0</v>
      </c>
      <c r="AW14" s="86">
        <v>0</v>
      </c>
      <c r="AX14" s="86">
        <v>0</v>
      </c>
      <c r="AY14" s="86">
        <v>0</v>
      </c>
      <c r="AZ14" s="86">
        <v>0</v>
      </c>
      <c r="BA14" s="86">
        <v>0</v>
      </c>
      <c r="BB14" s="86">
        <v>0</v>
      </c>
      <c r="BC14" s="90">
        <v>0</v>
      </c>
      <c r="BD14" s="88">
        <v>0</v>
      </c>
      <c r="BE14" s="86">
        <v>0</v>
      </c>
      <c r="BF14" s="86">
        <v>0</v>
      </c>
      <c r="BG14" s="86">
        <v>0</v>
      </c>
      <c r="BH14" s="86">
        <v>0</v>
      </c>
      <c r="BI14" s="86">
        <v>0</v>
      </c>
      <c r="BJ14" s="86">
        <v>0</v>
      </c>
      <c r="BK14" s="90">
        <v>0</v>
      </c>
      <c r="BL14" s="95">
        <v>1</v>
      </c>
      <c r="BM14" s="93">
        <v>1</v>
      </c>
      <c r="BN14" s="93">
        <v>1</v>
      </c>
      <c r="BO14" s="93">
        <v>1</v>
      </c>
      <c r="BP14" s="93">
        <v>1</v>
      </c>
      <c r="BQ14" s="93">
        <v>1</v>
      </c>
      <c r="BR14" s="93">
        <v>1</v>
      </c>
      <c r="BS14" s="97">
        <v>1</v>
      </c>
      <c r="BT14" s="95">
        <v>1</v>
      </c>
      <c r="BU14" s="93">
        <v>1</v>
      </c>
      <c r="BV14" s="93">
        <v>1</v>
      </c>
      <c r="BW14" s="93">
        <v>1</v>
      </c>
      <c r="BX14" s="93">
        <v>1</v>
      </c>
      <c r="BY14" s="93">
        <v>1</v>
      </c>
      <c r="BZ14" s="93">
        <v>1</v>
      </c>
      <c r="CA14" s="97">
        <v>1</v>
      </c>
      <c r="CB14" s="102">
        <v>4</v>
      </c>
      <c r="CC14" s="100">
        <v>5</v>
      </c>
      <c r="CD14" s="100">
        <v>3</v>
      </c>
      <c r="CE14" s="100">
        <v>5</v>
      </c>
      <c r="CF14" s="100">
        <v>4</v>
      </c>
      <c r="CG14" s="100">
        <v>4</v>
      </c>
      <c r="CH14" s="100">
        <v>3</v>
      </c>
      <c r="CI14" s="100">
        <v>3</v>
      </c>
      <c r="CJ14" s="102">
        <v>4</v>
      </c>
      <c r="CK14" s="100">
        <v>5</v>
      </c>
      <c r="CL14" s="100">
        <v>3</v>
      </c>
      <c r="CM14" s="100">
        <v>5</v>
      </c>
      <c r="CN14" s="100">
        <v>4</v>
      </c>
      <c r="CO14" s="100">
        <v>4</v>
      </c>
      <c r="CP14" s="100">
        <v>3</v>
      </c>
      <c r="CQ14" s="100">
        <v>3</v>
      </c>
      <c r="CR14" s="106">
        <f t="shared" si="3"/>
        <v>31</v>
      </c>
      <c r="CS14" s="111">
        <f t="shared" si="4"/>
        <v>31</v>
      </c>
      <c r="CT14" s="177">
        <f t="shared" si="5"/>
        <v>0.12903225806451613</v>
      </c>
      <c r="CU14" s="178">
        <f t="shared" si="6"/>
        <v>0.16129032258064516</v>
      </c>
      <c r="CV14" s="178">
        <f t="shared" si="7"/>
        <v>9.6774193548387094E-2</v>
      </c>
      <c r="CW14" s="178">
        <f t="shared" si="8"/>
        <v>0.16129032258064516</v>
      </c>
      <c r="CX14" s="178">
        <f t="shared" si="9"/>
        <v>0.12903225806451613</v>
      </c>
      <c r="CY14" s="178">
        <f t="shared" si="10"/>
        <v>0.12903225806451613</v>
      </c>
      <c r="CZ14" s="178">
        <f t="shared" si="11"/>
        <v>9.6774193548387094E-2</v>
      </c>
      <c r="DA14" s="179">
        <f t="shared" si="12"/>
        <v>9.6774193548387094E-2</v>
      </c>
      <c r="DB14" s="177">
        <f t="shared" si="13"/>
        <v>0.12903225806451613</v>
      </c>
      <c r="DC14" s="178">
        <f t="shared" si="14"/>
        <v>0.16129032258064516</v>
      </c>
      <c r="DD14" s="178">
        <f t="shared" si="15"/>
        <v>9.6774193548387094E-2</v>
      </c>
      <c r="DE14" s="178">
        <f t="shared" si="16"/>
        <v>0.16129032258064516</v>
      </c>
      <c r="DF14" s="178">
        <f t="shared" si="17"/>
        <v>0.12903225806451613</v>
      </c>
      <c r="DG14" s="178">
        <f t="shared" si="18"/>
        <v>0.12903225806451613</v>
      </c>
      <c r="DH14" s="178">
        <f t="shared" si="19"/>
        <v>9.6774193548387094E-2</v>
      </c>
      <c r="DI14" s="179">
        <f t="shared" si="20"/>
        <v>9.6774193548387094E-2</v>
      </c>
      <c r="DJ14" s="121">
        <f t="shared" si="21"/>
        <v>81.600000000000009</v>
      </c>
      <c r="DK14" s="122">
        <f t="shared" si="22"/>
        <v>83.142857142857153</v>
      </c>
      <c r="DL14" s="122">
        <f t="shared" si="23"/>
        <v>30.099999999999998</v>
      </c>
      <c r="DM14" s="122">
        <f t="shared" si="24"/>
        <v>65.199999999999989</v>
      </c>
      <c r="DN14" s="122">
        <f t="shared" si="25"/>
        <v>133.33333333333331</v>
      </c>
      <c r="DO14" s="122">
        <f t="shared" si="26"/>
        <v>0</v>
      </c>
      <c r="DP14" s="122">
        <f t="shared" si="27"/>
        <v>0</v>
      </c>
      <c r="DQ14" s="123">
        <f t="shared" si="28"/>
        <v>70.399999999999991</v>
      </c>
      <c r="DR14" s="121">
        <f t="shared" si="29"/>
        <v>82.666666666666671</v>
      </c>
      <c r="DS14" s="122">
        <f t="shared" si="30"/>
        <v>97.142857142857139</v>
      </c>
      <c r="DT14" s="122">
        <f t="shared" si="31"/>
        <v>4.8</v>
      </c>
      <c r="DU14" s="122">
        <f t="shared" si="32"/>
        <v>17.5</v>
      </c>
      <c r="DV14" s="122">
        <f t="shared" si="33"/>
        <v>0</v>
      </c>
      <c r="DW14" s="122">
        <f t="shared" si="34"/>
        <v>30</v>
      </c>
      <c r="DX14" s="122">
        <f t="shared" si="35"/>
        <v>0</v>
      </c>
      <c r="DY14" s="123">
        <f t="shared" si="36"/>
        <v>76</v>
      </c>
      <c r="DZ14" s="128">
        <f t="shared" si="37"/>
        <v>10.529032258064516</v>
      </c>
      <c r="EA14" s="126">
        <f t="shared" si="38"/>
        <v>13.410138248847927</v>
      </c>
      <c r="EB14" s="126">
        <f t="shared" si="39"/>
        <v>2.9129032258064513</v>
      </c>
      <c r="EC14" s="126">
        <f t="shared" si="40"/>
        <v>10.516129032258062</v>
      </c>
      <c r="ED14" s="126">
        <f t="shared" si="41"/>
        <v>17.204301075268813</v>
      </c>
      <c r="EE14" s="126">
        <f t="shared" si="42"/>
        <v>0</v>
      </c>
      <c r="EF14" s="126">
        <f t="shared" si="43"/>
        <v>0</v>
      </c>
      <c r="EG14" s="130">
        <f t="shared" si="44"/>
        <v>6.8129032258064504</v>
      </c>
      <c r="EH14" s="128">
        <f t="shared" si="45"/>
        <v>10.666666666666668</v>
      </c>
      <c r="EI14" s="126">
        <f t="shared" si="46"/>
        <v>15.668202764976957</v>
      </c>
      <c r="EJ14" s="126">
        <f t="shared" si="47"/>
        <v>0.46451612903225803</v>
      </c>
      <c r="EK14" s="126">
        <f t="shared" si="48"/>
        <v>2.82258064516129</v>
      </c>
      <c r="EL14" s="126">
        <f t="shared" si="49"/>
        <v>0</v>
      </c>
      <c r="EM14" s="126">
        <f t="shared" si="50"/>
        <v>3.870967741935484</v>
      </c>
      <c r="EN14" s="126">
        <f t="shared" si="51"/>
        <v>0</v>
      </c>
      <c r="EO14" s="130">
        <f t="shared" si="52"/>
        <v>7.354838709677419</v>
      </c>
      <c r="EP14" s="106">
        <f t="shared" si="57"/>
        <v>61.385407066052224</v>
      </c>
      <c r="EQ14" s="107">
        <f t="shared" si="54"/>
        <v>40.847772657450072</v>
      </c>
      <c r="ER14" s="186" t="s">
        <v>86</v>
      </c>
      <c r="ES14" s="186" t="s">
        <v>86</v>
      </c>
      <c r="ET14" t="str">
        <f t="shared" si="55"/>
        <v>good</v>
      </c>
      <c r="EU14" t="str">
        <f t="shared" si="56"/>
        <v>good</v>
      </c>
    </row>
    <row r="15" spans="1:151">
      <c r="A15" s="54" t="s">
        <v>16</v>
      </c>
      <c r="B15" s="49" t="s">
        <v>242</v>
      </c>
      <c r="C15" s="54" t="s">
        <v>236</v>
      </c>
      <c r="D15" s="163" t="s">
        <v>307</v>
      </c>
      <c r="E15" s="163" t="s">
        <v>323</v>
      </c>
      <c r="F15" s="189" t="s">
        <v>253</v>
      </c>
      <c r="G15" s="64">
        <v>5</v>
      </c>
      <c r="H15" s="59">
        <v>4.95</v>
      </c>
      <c r="I15" s="59">
        <v>36.6</v>
      </c>
      <c r="J15" s="59">
        <v>32</v>
      </c>
      <c r="K15" s="59">
        <v>4</v>
      </c>
      <c r="L15" s="59">
        <v>0</v>
      </c>
      <c r="M15" s="59">
        <v>0</v>
      </c>
      <c r="N15" s="67">
        <v>3.11</v>
      </c>
      <c r="O15" s="64">
        <v>5</v>
      </c>
      <c r="P15" s="59">
        <v>6.8</v>
      </c>
      <c r="Q15" s="59">
        <v>3.1</v>
      </c>
      <c r="R15" s="59">
        <v>0.5</v>
      </c>
      <c r="S15" s="59">
        <v>0</v>
      </c>
      <c r="T15" s="59">
        <v>0.15</v>
      </c>
      <c r="U15" s="59">
        <v>0</v>
      </c>
      <c r="V15" s="65">
        <v>2.41</v>
      </c>
      <c r="W15" s="72">
        <v>7.5</v>
      </c>
      <c r="X15" s="70">
        <v>7</v>
      </c>
      <c r="Y15" s="70">
        <v>1000</v>
      </c>
      <c r="Z15" s="70">
        <v>10</v>
      </c>
      <c r="AA15" s="70">
        <v>1.5</v>
      </c>
      <c r="AB15" s="70">
        <v>1</v>
      </c>
      <c r="AC15" s="70">
        <v>0.3</v>
      </c>
      <c r="AD15" s="76">
        <v>5</v>
      </c>
      <c r="AE15" s="72">
        <v>7.5</v>
      </c>
      <c r="AF15" s="70">
        <v>7</v>
      </c>
      <c r="AG15" s="70">
        <v>1000</v>
      </c>
      <c r="AH15" s="70">
        <v>10</v>
      </c>
      <c r="AI15" s="70">
        <v>1.5</v>
      </c>
      <c r="AJ15" s="70">
        <v>1</v>
      </c>
      <c r="AK15" s="70">
        <v>0.3</v>
      </c>
      <c r="AL15" s="76">
        <v>5</v>
      </c>
      <c r="AM15" s="82">
        <v>4</v>
      </c>
      <c r="AN15" s="80">
        <v>5</v>
      </c>
      <c r="AO15" s="80">
        <v>3</v>
      </c>
      <c r="AP15" s="80">
        <v>5</v>
      </c>
      <c r="AQ15" s="80">
        <v>4</v>
      </c>
      <c r="AR15" s="80">
        <v>4</v>
      </c>
      <c r="AS15" s="80">
        <v>3</v>
      </c>
      <c r="AT15" s="80">
        <v>3</v>
      </c>
      <c r="AU15" s="85">
        <f t="shared" si="2"/>
        <v>31</v>
      </c>
      <c r="AV15" s="88">
        <v>0</v>
      </c>
      <c r="AW15" s="86">
        <v>0</v>
      </c>
      <c r="AX15" s="86">
        <v>0</v>
      </c>
      <c r="AY15" s="86">
        <v>0</v>
      </c>
      <c r="AZ15" s="86">
        <v>0</v>
      </c>
      <c r="BA15" s="86">
        <v>0</v>
      </c>
      <c r="BB15" s="86">
        <v>0</v>
      </c>
      <c r="BC15" s="90">
        <v>0</v>
      </c>
      <c r="BD15" s="88">
        <v>0</v>
      </c>
      <c r="BE15" s="86">
        <v>0</v>
      </c>
      <c r="BF15" s="86">
        <v>0</v>
      </c>
      <c r="BG15" s="86">
        <v>0</v>
      </c>
      <c r="BH15" s="86">
        <v>0</v>
      </c>
      <c r="BI15" s="86">
        <v>0</v>
      </c>
      <c r="BJ15" s="86">
        <v>0</v>
      </c>
      <c r="BK15" s="90">
        <v>0</v>
      </c>
      <c r="BL15" s="95">
        <v>1</v>
      </c>
      <c r="BM15" s="93">
        <v>1</v>
      </c>
      <c r="BN15" s="93">
        <v>1</v>
      </c>
      <c r="BO15" s="93">
        <v>1</v>
      </c>
      <c r="BP15" s="93">
        <v>1</v>
      </c>
      <c r="BQ15" s="93">
        <v>1</v>
      </c>
      <c r="BR15" s="93">
        <v>1</v>
      </c>
      <c r="BS15" s="97">
        <v>1</v>
      </c>
      <c r="BT15" s="95">
        <v>1</v>
      </c>
      <c r="BU15" s="93">
        <v>1</v>
      </c>
      <c r="BV15" s="93">
        <v>1</v>
      </c>
      <c r="BW15" s="93">
        <v>1</v>
      </c>
      <c r="BX15" s="93">
        <v>1</v>
      </c>
      <c r="BY15" s="93">
        <v>1</v>
      </c>
      <c r="BZ15" s="93">
        <v>1</v>
      </c>
      <c r="CA15" s="97">
        <v>1</v>
      </c>
      <c r="CB15" s="102">
        <v>4</v>
      </c>
      <c r="CC15" s="100">
        <v>5</v>
      </c>
      <c r="CD15" s="100">
        <v>3</v>
      </c>
      <c r="CE15" s="100">
        <v>5</v>
      </c>
      <c r="CF15" s="100">
        <v>4</v>
      </c>
      <c r="CG15" s="100">
        <v>4</v>
      </c>
      <c r="CH15" s="100">
        <v>3</v>
      </c>
      <c r="CI15" s="100">
        <v>3</v>
      </c>
      <c r="CJ15" s="102">
        <v>4</v>
      </c>
      <c r="CK15" s="100">
        <v>5</v>
      </c>
      <c r="CL15" s="100">
        <v>3</v>
      </c>
      <c r="CM15" s="100">
        <v>5</v>
      </c>
      <c r="CN15" s="100">
        <v>4</v>
      </c>
      <c r="CO15" s="100">
        <v>4</v>
      </c>
      <c r="CP15" s="100">
        <v>3</v>
      </c>
      <c r="CQ15" s="100">
        <v>3</v>
      </c>
      <c r="CR15" s="106">
        <f t="shared" si="3"/>
        <v>31</v>
      </c>
      <c r="CS15" s="111">
        <f t="shared" si="4"/>
        <v>31</v>
      </c>
      <c r="CT15" s="177">
        <f t="shared" si="5"/>
        <v>0.12903225806451613</v>
      </c>
      <c r="CU15" s="178">
        <f t="shared" si="6"/>
        <v>0.16129032258064516</v>
      </c>
      <c r="CV15" s="178">
        <f t="shared" si="7"/>
        <v>9.6774193548387094E-2</v>
      </c>
      <c r="CW15" s="178">
        <f t="shared" si="8"/>
        <v>0.16129032258064516</v>
      </c>
      <c r="CX15" s="178">
        <f t="shared" si="9"/>
        <v>0.12903225806451613</v>
      </c>
      <c r="CY15" s="178">
        <f t="shared" si="10"/>
        <v>0.12903225806451613</v>
      </c>
      <c r="CZ15" s="178">
        <f t="shared" si="11"/>
        <v>9.6774193548387094E-2</v>
      </c>
      <c r="DA15" s="179">
        <f t="shared" si="12"/>
        <v>9.6774193548387094E-2</v>
      </c>
      <c r="DB15" s="177">
        <f t="shared" si="13"/>
        <v>0.12903225806451613</v>
      </c>
      <c r="DC15" s="178">
        <f t="shared" si="14"/>
        <v>0.16129032258064516</v>
      </c>
      <c r="DD15" s="178">
        <f t="shared" si="15"/>
        <v>9.6774193548387094E-2</v>
      </c>
      <c r="DE15" s="178">
        <f t="shared" si="16"/>
        <v>0.16129032258064516</v>
      </c>
      <c r="DF15" s="178">
        <f t="shared" si="17"/>
        <v>0.12903225806451613</v>
      </c>
      <c r="DG15" s="178">
        <f t="shared" si="18"/>
        <v>0.12903225806451613</v>
      </c>
      <c r="DH15" s="178">
        <f t="shared" si="19"/>
        <v>9.6774193548387094E-2</v>
      </c>
      <c r="DI15" s="179">
        <f t="shared" si="20"/>
        <v>9.6774193548387094E-2</v>
      </c>
      <c r="DJ15" s="121">
        <f t="shared" si="21"/>
        <v>66.666666666666657</v>
      </c>
      <c r="DK15" s="122">
        <f t="shared" si="22"/>
        <v>70.714285714285722</v>
      </c>
      <c r="DL15" s="122">
        <f t="shared" si="23"/>
        <v>3.66</v>
      </c>
      <c r="DM15" s="122">
        <f t="shared" si="24"/>
        <v>320</v>
      </c>
      <c r="DN15" s="122">
        <f t="shared" si="25"/>
        <v>266.66666666666663</v>
      </c>
      <c r="DO15" s="122">
        <f t="shared" si="26"/>
        <v>0</v>
      </c>
      <c r="DP15" s="122">
        <f t="shared" si="27"/>
        <v>0</v>
      </c>
      <c r="DQ15" s="123">
        <f t="shared" si="28"/>
        <v>62.2</v>
      </c>
      <c r="DR15" s="121">
        <f t="shared" si="29"/>
        <v>66.666666666666657</v>
      </c>
      <c r="DS15" s="122">
        <f t="shared" si="30"/>
        <v>97.142857142857139</v>
      </c>
      <c r="DT15" s="122">
        <f t="shared" si="31"/>
        <v>0.31</v>
      </c>
      <c r="DU15" s="122">
        <f t="shared" si="32"/>
        <v>5</v>
      </c>
      <c r="DV15" s="122">
        <f t="shared" si="33"/>
        <v>0</v>
      </c>
      <c r="DW15" s="122">
        <f t="shared" si="34"/>
        <v>15</v>
      </c>
      <c r="DX15" s="122">
        <f t="shared" si="35"/>
        <v>0</v>
      </c>
      <c r="DY15" s="123">
        <f t="shared" si="36"/>
        <v>48.2</v>
      </c>
      <c r="DZ15" s="128">
        <f t="shared" si="37"/>
        <v>8.6021505376344063</v>
      </c>
      <c r="EA15" s="126">
        <f t="shared" si="38"/>
        <v>11.405529953917052</v>
      </c>
      <c r="EB15" s="126">
        <f t="shared" si="39"/>
        <v>0.35419354838709677</v>
      </c>
      <c r="EC15" s="126">
        <f t="shared" si="40"/>
        <v>51.612903225806448</v>
      </c>
      <c r="ED15" s="126">
        <f t="shared" si="41"/>
        <v>34.408602150537625</v>
      </c>
      <c r="EE15" s="126">
        <f t="shared" si="42"/>
        <v>0</v>
      </c>
      <c r="EF15" s="126">
        <f t="shared" si="43"/>
        <v>0</v>
      </c>
      <c r="EG15" s="130">
        <f t="shared" si="44"/>
        <v>6.0193548387096776</v>
      </c>
      <c r="EH15" s="128">
        <f t="shared" si="45"/>
        <v>8.6021505376344063</v>
      </c>
      <c r="EI15" s="126">
        <f t="shared" si="46"/>
        <v>15.668202764976957</v>
      </c>
      <c r="EJ15" s="126">
        <f t="shared" si="47"/>
        <v>0.03</v>
      </c>
      <c r="EK15" s="126">
        <f t="shared" si="48"/>
        <v>0.80645161290322576</v>
      </c>
      <c r="EL15" s="126">
        <f t="shared" si="49"/>
        <v>0</v>
      </c>
      <c r="EM15" s="126">
        <f t="shared" si="50"/>
        <v>1.935483870967742</v>
      </c>
      <c r="EN15" s="126">
        <f t="shared" si="51"/>
        <v>0</v>
      </c>
      <c r="EO15" s="130">
        <f t="shared" si="52"/>
        <v>4.6645161290322585</v>
      </c>
      <c r="EP15" s="192">
        <f t="shared" si="57"/>
        <v>112.4027342549923</v>
      </c>
      <c r="EQ15" s="107">
        <f t="shared" si="54"/>
        <v>31.706804915514589</v>
      </c>
      <c r="ER15" s="191" t="s">
        <v>87</v>
      </c>
      <c r="ES15" s="186" t="s">
        <v>86</v>
      </c>
      <c r="ET15" t="str">
        <f t="shared" si="55"/>
        <v>poor</v>
      </c>
      <c r="EU15" t="str">
        <f t="shared" si="56"/>
        <v>good</v>
      </c>
    </row>
    <row r="16" spans="1:151">
      <c r="A16" s="54" t="s">
        <v>16</v>
      </c>
      <c r="B16" s="49" t="s">
        <v>202</v>
      </c>
      <c r="C16" s="54" t="s">
        <v>237</v>
      </c>
      <c r="D16" s="163" t="s">
        <v>308</v>
      </c>
      <c r="E16" s="163" t="s">
        <v>324</v>
      </c>
      <c r="F16" s="189" t="s">
        <v>254</v>
      </c>
      <c r="G16" s="64">
        <v>7.5</v>
      </c>
      <c r="H16" s="59">
        <v>4.8499999999999996</v>
      </c>
      <c r="I16" s="59">
        <v>690</v>
      </c>
      <c r="J16" s="59">
        <v>28</v>
      </c>
      <c r="K16" s="59">
        <v>1</v>
      </c>
      <c r="L16" s="59">
        <v>0</v>
      </c>
      <c r="M16" s="59">
        <v>0</v>
      </c>
      <c r="N16" s="67">
        <v>1.35</v>
      </c>
      <c r="O16" s="64">
        <v>5.3</v>
      </c>
      <c r="P16" s="59">
        <v>6.8</v>
      </c>
      <c r="Q16" s="59">
        <v>30</v>
      </c>
      <c r="R16" s="59">
        <v>2.15</v>
      </c>
      <c r="S16" s="59">
        <v>0</v>
      </c>
      <c r="T16" s="59">
        <v>0.3</v>
      </c>
      <c r="U16" s="59">
        <v>0</v>
      </c>
      <c r="V16" s="65">
        <v>2.0499999999999998</v>
      </c>
      <c r="W16" s="72">
        <v>7.5</v>
      </c>
      <c r="X16" s="70">
        <v>7</v>
      </c>
      <c r="Y16" s="70">
        <v>1000</v>
      </c>
      <c r="Z16" s="70">
        <v>10</v>
      </c>
      <c r="AA16" s="70">
        <v>1.5</v>
      </c>
      <c r="AB16" s="70">
        <v>1</v>
      </c>
      <c r="AC16" s="70">
        <v>0.3</v>
      </c>
      <c r="AD16" s="76">
        <v>5</v>
      </c>
      <c r="AE16" s="72">
        <v>7.5</v>
      </c>
      <c r="AF16" s="70">
        <v>7</v>
      </c>
      <c r="AG16" s="70">
        <v>1000</v>
      </c>
      <c r="AH16" s="70">
        <v>10</v>
      </c>
      <c r="AI16" s="70">
        <v>1.5</v>
      </c>
      <c r="AJ16" s="70">
        <v>1</v>
      </c>
      <c r="AK16" s="70">
        <v>0.3</v>
      </c>
      <c r="AL16" s="76">
        <v>5</v>
      </c>
      <c r="AM16" s="82">
        <v>4</v>
      </c>
      <c r="AN16" s="80">
        <v>5</v>
      </c>
      <c r="AO16" s="80">
        <v>3</v>
      </c>
      <c r="AP16" s="80">
        <v>5</v>
      </c>
      <c r="AQ16" s="80">
        <v>4</v>
      </c>
      <c r="AR16" s="80">
        <v>4</v>
      </c>
      <c r="AS16" s="80">
        <v>3</v>
      </c>
      <c r="AT16" s="80">
        <v>3</v>
      </c>
      <c r="AU16" s="85">
        <f t="shared" si="2"/>
        <v>31</v>
      </c>
      <c r="AV16" s="88">
        <v>0</v>
      </c>
      <c r="AW16" s="86">
        <v>0</v>
      </c>
      <c r="AX16" s="86">
        <v>0</v>
      </c>
      <c r="AY16" s="86">
        <v>0</v>
      </c>
      <c r="AZ16" s="86">
        <v>0</v>
      </c>
      <c r="BA16" s="86">
        <v>0</v>
      </c>
      <c r="BB16" s="86">
        <v>0</v>
      </c>
      <c r="BC16" s="90">
        <v>0</v>
      </c>
      <c r="BD16" s="88">
        <v>0</v>
      </c>
      <c r="BE16" s="86">
        <v>0</v>
      </c>
      <c r="BF16" s="86">
        <v>0</v>
      </c>
      <c r="BG16" s="86">
        <v>0</v>
      </c>
      <c r="BH16" s="86">
        <v>0</v>
      </c>
      <c r="BI16" s="86">
        <v>0</v>
      </c>
      <c r="BJ16" s="86">
        <v>0</v>
      </c>
      <c r="BK16" s="90">
        <v>0</v>
      </c>
      <c r="BL16" s="95">
        <v>1</v>
      </c>
      <c r="BM16" s="93">
        <v>1</v>
      </c>
      <c r="BN16" s="93">
        <v>1</v>
      </c>
      <c r="BO16" s="93">
        <v>1</v>
      </c>
      <c r="BP16" s="93">
        <v>1</v>
      </c>
      <c r="BQ16" s="93">
        <v>1</v>
      </c>
      <c r="BR16" s="93">
        <v>1</v>
      </c>
      <c r="BS16" s="97">
        <v>1</v>
      </c>
      <c r="BT16" s="95">
        <v>1</v>
      </c>
      <c r="BU16" s="93">
        <v>1</v>
      </c>
      <c r="BV16" s="93">
        <v>1</v>
      </c>
      <c r="BW16" s="93">
        <v>1</v>
      </c>
      <c r="BX16" s="93">
        <v>1</v>
      </c>
      <c r="BY16" s="93">
        <v>1</v>
      </c>
      <c r="BZ16" s="93">
        <v>1</v>
      </c>
      <c r="CA16" s="97">
        <v>1</v>
      </c>
      <c r="CB16" s="102">
        <v>4</v>
      </c>
      <c r="CC16" s="100">
        <v>5</v>
      </c>
      <c r="CD16" s="100">
        <v>3</v>
      </c>
      <c r="CE16" s="100">
        <v>5</v>
      </c>
      <c r="CF16" s="100">
        <v>4</v>
      </c>
      <c r="CG16" s="100">
        <v>4</v>
      </c>
      <c r="CH16" s="100">
        <v>3</v>
      </c>
      <c r="CI16" s="100">
        <v>3</v>
      </c>
      <c r="CJ16" s="102">
        <v>4</v>
      </c>
      <c r="CK16" s="100">
        <v>5</v>
      </c>
      <c r="CL16" s="100">
        <v>3</v>
      </c>
      <c r="CM16" s="100">
        <v>5</v>
      </c>
      <c r="CN16" s="100">
        <v>4</v>
      </c>
      <c r="CO16" s="100">
        <v>4</v>
      </c>
      <c r="CP16" s="100">
        <v>3</v>
      </c>
      <c r="CQ16" s="100">
        <v>3</v>
      </c>
      <c r="CR16" s="106">
        <f t="shared" si="3"/>
        <v>31</v>
      </c>
      <c r="CS16" s="111">
        <f t="shared" si="4"/>
        <v>31</v>
      </c>
      <c r="CT16" s="177">
        <f t="shared" si="5"/>
        <v>0.12903225806451613</v>
      </c>
      <c r="CU16" s="178">
        <f t="shared" si="6"/>
        <v>0.16129032258064516</v>
      </c>
      <c r="CV16" s="178">
        <f t="shared" si="7"/>
        <v>9.6774193548387094E-2</v>
      </c>
      <c r="CW16" s="178">
        <f t="shared" si="8"/>
        <v>0.16129032258064516</v>
      </c>
      <c r="CX16" s="178">
        <f t="shared" si="9"/>
        <v>0.12903225806451613</v>
      </c>
      <c r="CY16" s="178">
        <f t="shared" si="10"/>
        <v>0.12903225806451613</v>
      </c>
      <c r="CZ16" s="178">
        <f t="shared" si="11"/>
        <v>9.6774193548387094E-2</v>
      </c>
      <c r="DA16" s="179">
        <f t="shared" si="12"/>
        <v>9.6774193548387094E-2</v>
      </c>
      <c r="DB16" s="177">
        <f t="shared" si="13"/>
        <v>0.12903225806451613</v>
      </c>
      <c r="DC16" s="178">
        <f t="shared" si="14"/>
        <v>0.16129032258064516</v>
      </c>
      <c r="DD16" s="178">
        <f t="shared" si="15"/>
        <v>9.6774193548387094E-2</v>
      </c>
      <c r="DE16" s="178">
        <f t="shared" si="16"/>
        <v>0.16129032258064516</v>
      </c>
      <c r="DF16" s="178">
        <f t="shared" si="17"/>
        <v>0.12903225806451613</v>
      </c>
      <c r="DG16" s="178">
        <f t="shared" si="18"/>
        <v>0.12903225806451613</v>
      </c>
      <c r="DH16" s="178">
        <f t="shared" si="19"/>
        <v>9.6774193548387094E-2</v>
      </c>
      <c r="DI16" s="179">
        <f t="shared" si="20"/>
        <v>9.6774193548387094E-2</v>
      </c>
      <c r="DJ16" s="121">
        <f t="shared" si="21"/>
        <v>100</v>
      </c>
      <c r="DK16" s="122">
        <f t="shared" si="22"/>
        <v>69.285714285714278</v>
      </c>
      <c r="DL16" s="122">
        <f t="shared" si="23"/>
        <v>69</v>
      </c>
      <c r="DM16" s="122">
        <f t="shared" si="24"/>
        <v>280</v>
      </c>
      <c r="DN16" s="122">
        <f t="shared" si="25"/>
        <v>66.666666666666657</v>
      </c>
      <c r="DO16" s="122">
        <f t="shared" si="26"/>
        <v>0</v>
      </c>
      <c r="DP16" s="122">
        <f t="shared" si="27"/>
        <v>0</v>
      </c>
      <c r="DQ16" s="123">
        <f t="shared" si="28"/>
        <v>27</v>
      </c>
      <c r="DR16" s="121">
        <f t="shared" si="29"/>
        <v>70.666666666666671</v>
      </c>
      <c r="DS16" s="122">
        <f t="shared" si="30"/>
        <v>97.142857142857139</v>
      </c>
      <c r="DT16" s="122">
        <f t="shared" si="31"/>
        <v>3</v>
      </c>
      <c r="DU16" s="122">
        <f t="shared" si="32"/>
        <v>21.5</v>
      </c>
      <c r="DV16" s="122">
        <f t="shared" si="33"/>
        <v>0</v>
      </c>
      <c r="DW16" s="122">
        <f t="shared" si="34"/>
        <v>30</v>
      </c>
      <c r="DX16" s="122">
        <f t="shared" si="35"/>
        <v>0</v>
      </c>
      <c r="DY16" s="123">
        <f t="shared" si="36"/>
        <v>41</v>
      </c>
      <c r="DZ16" s="128">
        <f t="shared" si="37"/>
        <v>12.903225806451612</v>
      </c>
      <c r="EA16" s="126">
        <f t="shared" si="38"/>
        <v>11.17511520737327</v>
      </c>
      <c r="EB16" s="126">
        <f t="shared" si="39"/>
        <v>6.6774193548387091</v>
      </c>
      <c r="EC16" s="126">
        <f t="shared" si="40"/>
        <v>45.161290322580641</v>
      </c>
      <c r="ED16" s="126">
        <f t="shared" si="41"/>
        <v>8.6021505376344063</v>
      </c>
      <c r="EE16" s="126">
        <f t="shared" si="42"/>
        <v>0</v>
      </c>
      <c r="EF16" s="126">
        <f t="shared" si="43"/>
        <v>0</v>
      </c>
      <c r="EG16" s="130">
        <f t="shared" si="44"/>
        <v>2.6129032258064515</v>
      </c>
      <c r="EH16" s="128">
        <f t="shared" si="45"/>
        <v>9.1182795698924739</v>
      </c>
      <c r="EI16" s="126">
        <f t="shared" si="46"/>
        <v>15.668202764976957</v>
      </c>
      <c r="EJ16" s="126">
        <f t="shared" si="47"/>
        <v>0.29032258064516125</v>
      </c>
      <c r="EK16" s="126">
        <f t="shared" si="48"/>
        <v>3.467741935483871</v>
      </c>
      <c r="EL16" s="126">
        <f t="shared" si="49"/>
        <v>0</v>
      </c>
      <c r="EM16" s="126">
        <f t="shared" si="50"/>
        <v>3.870967741935484</v>
      </c>
      <c r="EN16" s="126">
        <f t="shared" si="51"/>
        <v>0</v>
      </c>
      <c r="EO16" s="130">
        <f t="shared" si="52"/>
        <v>3.967741935483871</v>
      </c>
      <c r="EP16" s="193">
        <f t="shared" si="57"/>
        <v>87.132104454685077</v>
      </c>
      <c r="EQ16" s="107">
        <f t="shared" si="54"/>
        <v>36.383256528417817</v>
      </c>
      <c r="ER16" s="187" t="s">
        <v>503</v>
      </c>
      <c r="ES16" s="186" t="s">
        <v>86</v>
      </c>
      <c r="ET16" t="str">
        <f t="shared" si="55"/>
        <v>fair</v>
      </c>
      <c r="EU16" t="str">
        <f t="shared" si="56"/>
        <v>good</v>
      </c>
    </row>
    <row r="17" spans="1:151">
      <c r="A17" s="54" t="s">
        <v>16</v>
      </c>
      <c r="B17" s="49" t="s">
        <v>241</v>
      </c>
      <c r="C17" s="54" t="s">
        <v>238</v>
      </c>
      <c r="D17" s="163" t="s">
        <v>309</v>
      </c>
      <c r="E17" s="163" t="s">
        <v>325</v>
      </c>
      <c r="F17" s="189" t="s">
        <v>255</v>
      </c>
      <c r="G17" s="64">
        <v>6.4</v>
      </c>
      <c r="H17" s="59">
        <v>5.25</v>
      </c>
      <c r="I17" s="59">
        <v>600.6</v>
      </c>
      <c r="J17" s="59">
        <v>7.5</v>
      </c>
      <c r="K17" s="59">
        <v>2</v>
      </c>
      <c r="L17" s="59">
        <v>0</v>
      </c>
      <c r="M17" s="59">
        <v>0</v>
      </c>
      <c r="N17" s="67">
        <v>5.46</v>
      </c>
      <c r="O17" s="64">
        <v>5.6</v>
      </c>
      <c r="P17" s="59">
        <v>8.56</v>
      </c>
      <c r="Q17" s="59">
        <v>482</v>
      </c>
      <c r="R17" s="59">
        <v>0.5</v>
      </c>
      <c r="S17" s="59">
        <v>0</v>
      </c>
      <c r="T17" s="59">
        <v>0</v>
      </c>
      <c r="U17" s="59">
        <v>0</v>
      </c>
      <c r="V17" s="65">
        <v>2.29</v>
      </c>
      <c r="W17" s="72">
        <v>7.5</v>
      </c>
      <c r="X17" s="70">
        <v>7</v>
      </c>
      <c r="Y17" s="70">
        <v>1000</v>
      </c>
      <c r="Z17" s="70">
        <v>10</v>
      </c>
      <c r="AA17" s="70">
        <v>1.5</v>
      </c>
      <c r="AB17" s="70">
        <v>1</v>
      </c>
      <c r="AC17" s="70">
        <v>0.3</v>
      </c>
      <c r="AD17" s="76">
        <v>5</v>
      </c>
      <c r="AE17" s="72">
        <v>7.5</v>
      </c>
      <c r="AF17" s="70">
        <v>7</v>
      </c>
      <c r="AG17" s="70">
        <v>1000</v>
      </c>
      <c r="AH17" s="70">
        <v>10</v>
      </c>
      <c r="AI17" s="70">
        <v>1.5</v>
      </c>
      <c r="AJ17" s="70">
        <v>1</v>
      </c>
      <c r="AK17" s="70">
        <v>0.3</v>
      </c>
      <c r="AL17" s="76">
        <v>5</v>
      </c>
      <c r="AM17" s="82">
        <v>4</v>
      </c>
      <c r="AN17" s="80">
        <v>5</v>
      </c>
      <c r="AO17" s="80">
        <v>3</v>
      </c>
      <c r="AP17" s="80">
        <v>5</v>
      </c>
      <c r="AQ17" s="80">
        <v>4</v>
      </c>
      <c r="AR17" s="80">
        <v>4</v>
      </c>
      <c r="AS17" s="80">
        <v>3</v>
      </c>
      <c r="AT17" s="80">
        <v>3</v>
      </c>
      <c r="AU17" s="85">
        <f t="shared" si="2"/>
        <v>31</v>
      </c>
      <c r="AV17" s="88">
        <v>0</v>
      </c>
      <c r="AW17" s="86">
        <v>0</v>
      </c>
      <c r="AX17" s="86">
        <v>0</v>
      </c>
      <c r="AY17" s="86">
        <v>0</v>
      </c>
      <c r="AZ17" s="86">
        <v>0</v>
      </c>
      <c r="BA17" s="86">
        <v>0</v>
      </c>
      <c r="BB17" s="86">
        <v>0</v>
      </c>
      <c r="BC17" s="90">
        <v>0</v>
      </c>
      <c r="BD17" s="88">
        <v>0</v>
      </c>
      <c r="BE17" s="86">
        <v>0</v>
      </c>
      <c r="BF17" s="86">
        <v>0</v>
      </c>
      <c r="BG17" s="86">
        <v>0</v>
      </c>
      <c r="BH17" s="86">
        <v>0</v>
      </c>
      <c r="BI17" s="86">
        <v>0</v>
      </c>
      <c r="BJ17" s="86">
        <v>0</v>
      </c>
      <c r="BK17" s="90">
        <v>0</v>
      </c>
      <c r="BL17" s="95">
        <v>1</v>
      </c>
      <c r="BM17" s="93">
        <v>1</v>
      </c>
      <c r="BN17" s="93">
        <v>1</v>
      </c>
      <c r="BO17" s="93">
        <v>1</v>
      </c>
      <c r="BP17" s="93">
        <v>1</v>
      </c>
      <c r="BQ17" s="93">
        <v>1</v>
      </c>
      <c r="BR17" s="93">
        <v>1</v>
      </c>
      <c r="BS17" s="97">
        <v>1</v>
      </c>
      <c r="BT17" s="95">
        <v>1</v>
      </c>
      <c r="BU17" s="93">
        <v>1</v>
      </c>
      <c r="BV17" s="93">
        <v>1</v>
      </c>
      <c r="BW17" s="93">
        <v>1</v>
      </c>
      <c r="BX17" s="93">
        <v>1</v>
      </c>
      <c r="BY17" s="93">
        <v>1</v>
      </c>
      <c r="BZ17" s="93">
        <v>1</v>
      </c>
      <c r="CA17" s="97">
        <v>1</v>
      </c>
      <c r="CB17" s="102">
        <v>4</v>
      </c>
      <c r="CC17" s="100">
        <v>5</v>
      </c>
      <c r="CD17" s="100">
        <v>3</v>
      </c>
      <c r="CE17" s="100">
        <v>5</v>
      </c>
      <c r="CF17" s="100">
        <v>4</v>
      </c>
      <c r="CG17" s="100">
        <v>4</v>
      </c>
      <c r="CH17" s="100">
        <v>3</v>
      </c>
      <c r="CI17" s="100">
        <v>3</v>
      </c>
      <c r="CJ17" s="102">
        <v>4</v>
      </c>
      <c r="CK17" s="100">
        <v>5</v>
      </c>
      <c r="CL17" s="100">
        <v>3</v>
      </c>
      <c r="CM17" s="100">
        <v>5</v>
      </c>
      <c r="CN17" s="100">
        <v>4</v>
      </c>
      <c r="CO17" s="100">
        <v>4</v>
      </c>
      <c r="CP17" s="100">
        <v>3</v>
      </c>
      <c r="CQ17" s="100">
        <v>3</v>
      </c>
      <c r="CR17" s="106">
        <f t="shared" si="3"/>
        <v>31</v>
      </c>
      <c r="CS17" s="111">
        <f t="shared" si="4"/>
        <v>31</v>
      </c>
      <c r="CT17" s="177">
        <f t="shared" si="5"/>
        <v>0.12903225806451613</v>
      </c>
      <c r="CU17" s="178">
        <f t="shared" si="6"/>
        <v>0.16129032258064516</v>
      </c>
      <c r="CV17" s="178">
        <f t="shared" si="7"/>
        <v>9.6774193548387094E-2</v>
      </c>
      <c r="CW17" s="178">
        <f t="shared" si="8"/>
        <v>0.16129032258064516</v>
      </c>
      <c r="CX17" s="178">
        <f t="shared" si="9"/>
        <v>0.12903225806451613</v>
      </c>
      <c r="CY17" s="178">
        <f t="shared" si="10"/>
        <v>0.12903225806451613</v>
      </c>
      <c r="CZ17" s="178">
        <f t="shared" si="11"/>
        <v>9.6774193548387094E-2</v>
      </c>
      <c r="DA17" s="179">
        <f t="shared" si="12"/>
        <v>9.6774193548387094E-2</v>
      </c>
      <c r="DB17" s="177">
        <f t="shared" si="13"/>
        <v>0.12903225806451613</v>
      </c>
      <c r="DC17" s="178">
        <f t="shared" si="14"/>
        <v>0.16129032258064516</v>
      </c>
      <c r="DD17" s="178">
        <f t="shared" si="15"/>
        <v>9.6774193548387094E-2</v>
      </c>
      <c r="DE17" s="178">
        <f t="shared" si="16"/>
        <v>0.16129032258064516</v>
      </c>
      <c r="DF17" s="178">
        <f t="shared" si="17"/>
        <v>0.12903225806451613</v>
      </c>
      <c r="DG17" s="178">
        <f t="shared" si="18"/>
        <v>0.12903225806451613</v>
      </c>
      <c r="DH17" s="178">
        <f t="shared" si="19"/>
        <v>9.6774193548387094E-2</v>
      </c>
      <c r="DI17" s="179">
        <f t="shared" si="20"/>
        <v>9.6774193548387094E-2</v>
      </c>
      <c r="DJ17" s="121">
        <f t="shared" si="21"/>
        <v>85.333333333333343</v>
      </c>
      <c r="DK17" s="122">
        <f t="shared" si="22"/>
        <v>75</v>
      </c>
      <c r="DL17" s="122">
        <f t="shared" si="23"/>
        <v>60.06</v>
      </c>
      <c r="DM17" s="122">
        <f t="shared" si="24"/>
        <v>75</v>
      </c>
      <c r="DN17" s="122">
        <f t="shared" si="25"/>
        <v>133.33333333333331</v>
      </c>
      <c r="DO17" s="122">
        <f t="shared" si="26"/>
        <v>0</v>
      </c>
      <c r="DP17" s="122">
        <f t="shared" si="27"/>
        <v>0</v>
      </c>
      <c r="DQ17" s="123">
        <f t="shared" si="28"/>
        <v>109.2</v>
      </c>
      <c r="DR17" s="121">
        <f t="shared" si="29"/>
        <v>74.666666666666657</v>
      </c>
      <c r="DS17" s="122">
        <f t="shared" si="30"/>
        <v>122.28571428571429</v>
      </c>
      <c r="DT17" s="122">
        <f t="shared" si="31"/>
        <v>48.199999999999996</v>
      </c>
      <c r="DU17" s="122">
        <f t="shared" si="32"/>
        <v>5</v>
      </c>
      <c r="DV17" s="122">
        <f t="shared" si="33"/>
        <v>0</v>
      </c>
      <c r="DW17" s="122">
        <f t="shared" si="34"/>
        <v>0</v>
      </c>
      <c r="DX17" s="122">
        <f t="shared" si="35"/>
        <v>0</v>
      </c>
      <c r="DY17" s="123">
        <f t="shared" si="36"/>
        <v>45.800000000000004</v>
      </c>
      <c r="DZ17" s="128">
        <f t="shared" si="37"/>
        <v>11.010752688172044</v>
      </c>
      <c r="EA17" s="126">
        <f t="shared" si="38"/>
        <v>12.096774193548386</v>
      </c>
      <c r="EB17" s="126">
        <f t="shared" si="39"/>
        <v>5.8122580645161293</v>
      </c>
      <c r="EC17" s="126">
        <f t="shared" si="40"/>
        <v>12.096774193548386</v>
      </c>
      <c r="ED17" s="126">
        <f t="shared" si="41"/>
        <v>17.204301075268813</v>
      </c>
      <c r="EE17" s="126">
        <f t="shared" si="42"/>
        <v>0</v>
      </c>
      <c r="EF17" s="126">
        <f t="shared" si="43"/>
        <v>0</v>
      </c>
      <c r="EG17" s="130">
        <f t="shared" si="44"/>
        <v>10.567741935483872</v>
      </c>
      <c r="EH17" s="128">
        <f t="shared" si="45"/>
        <v>9.6344086021505362</v>
      </c>
      <c r="EI17" s="126">
        <f t="shared" si="46"/>
        <v>19.723502304147466</v>
      </c>
      <c r="EJ17" s="126">
        <f t="shared" si="47"/>
        <v>4.6645161290322577</v>
      </c>
      <c r="EK17" s="126">
        <f t="shared" si="48"/>
        <v>0.80645161290322576</v>
      </c>
      <c r="EL17" s="126">
        <f t="shared" si="49"/>
        <v>0</v>
      </c>
      <c r="EM17" s="126">
        <f t="shared" si="50"/>
        <v>0</v>
      </c>
      <c r="EN17" s="126">
        <f t="shared" si="51"/>
        <v>0</v>
      </c>
      <c r="EO17" s="130">
        <f t="shared" si="52"/>
        <v>4.4322580645161294</v>
      </c>
      <c r="EP17" s="106">
        <f t="shared" si="57"/>
        <v>68.788602150537628</v>
      </c>
      <c r="EQ17" s="107">
        <f t="shared" si="54"/>
        <v>39.261136712749611</v>
      </c>
      <c r="ER17" s="186" t="s">
        <v>86</v>
      </c>
      <c r="ES17" s="186" t="s">
        <v>86</v>
      </c>
      <c r="ET17" t="str">
        <f t="shared" si="55"/>
        <v>good</v>
      </c>
      <c r="EU17" t="str">
        <f t="shared" si="56"/>
        <v>good</v>
      </c>
    </row>
    <row r="18" spans="1:151">
      <c r="A18" s="54" t="s">
        <v>16</v>
      </c>
      <c r="B18" s="49" t="s">
        <v>241</v>
      </c>
      <c r="C18" s="55" t="s">
        <v>239</v>
      </c>
      <c r="D18" s="163" t="s">
        <v>310</v>
      </c>
      <c r="E18" s="163" t="s">
        <v>326</v>
      </c>
      <c r="F18" s="189" t="s">
        <v>256</v>
      </c>
      <c r="G18" s="64">
        <v>6.3</v>
      </c>
      <c r="H18" s="59">
        <v>5.55</v>
      </c>
      <c r="I18" s="59">
        <v>185.7</v>
      </c>
      <c r="J18" s="59">
        <v>1.9</v>
      </c>
      <c r="K18" s="59">
        <v>3</v>
      </c>
      <c r="L18" s="59">
        <v>0.01</v>
      </c>
      <c r="M18" s="59">
        <v>0</v>
      </c>
      <c r="N18" s="67">
        <v>8.7799999999999994</v>
      </c>
      <c r="O18" s="64">
        <v>6.7</v>
      </c>
      <c r="P18" s="59">
        <v>6.5</v>
      </c>
      <c r="Q18" s="59">
        <v>38</v>
      </c>
      <c r="R18" s="59">
        <v>3</v>
      </c>
      <c r="S18" s="59">
        <v>0</v>
      </c>
      <c r="T18" s="59">
        <v>0</v>
      </c>
      <c r="U18" s="59">
        <v>0</v>
      </c>
      <c r="V18" s="65">
        <v>1.75</v>
      </c>
      <c r="W18" s="72">
        <v>7.5</v>
      </c>
      <c r="X18" s="70">
        <v>7</v>
      </c>
      <c r="Y18" s="70">
        <v>1000</v>
      </c>
      <c r="Z18" s="70">
        <v>10</v>
      </c>
      <c r="AA18" s="70">
        <v>1.5</v>
      </c>
      <c r="AB18" s="70">
        <v>1</v>
      </c>
      <c r="AC18" s="70">
        <v>0.3</v>
      </c>
      <c r="AD18" s="76">
        <v>5</v>
      </c>
      <c r="AE18" s="72">
        <v>7.5</v>
      </c>
      <c r="AF18" s="70">
        <v>7</v>
      </c>
      <c r="AG18" s="70">
        <v>1000</v>
      </c>
      <c r="AH18" s="70">
        <v>10</v>
      </c>
      <c r="AI18" s="70">
        <v>1.5</v>
      </c>
      <c r="AJ18" s="70">
        <v>1</v>
      </c>
      <c r="AK18" s="70">
        <v>0.3</v>
      </c>
      <c r="AL18" s="76">
        <v>5</v>
      </c>
      <c r="AM18" s="82">
        <v>4</v>
      </c>
      <c r="AN18" s="80">
        <v>5</v>
      </c>
      <c r="AO18" s="80">
        <v>3</v>
      </c>
      <c r="AP18" s="80">
        <v>5</v>
      </c>
      <c r="AQ18" s="80">
        <v>4</v>
      </c>
      <c r="AR18" s="80">
        <v>4</v>
      </c>
      <c r="AS18" s="80">
        <v>3</v>
      </c>
      <c r="AT18" s="80">
        <v>3</v>
      </c>
      <c r="AU18" s="85">
        <f t="shared" si="2"/>
        <v>31</v>
      </c>
      <c r="AV18" s="88">
        <v>0</v>
      </c>
      <c r="AW18" s="86">
        <v>0</v>
      </c>
      <c r="AX18" s="86">
        <v>0</v>
      </c>
      <c r="AY18" s="86">
        <v>0</v>
      </c>
      <c r="AZ18" s="86">
        <v>0</v>
      </c>
      <c r="BA18" s="86">
        <v>0</v>
      </c>
      <c r="BB18" s="86">
        <v>0</v>
      </c>
      <c r="BC18" s="90">
        <v>0</v>
      </c>
      <c r="BD18" s="88">
        <v>0</v>
      </c>
      <c r="BE18" s="86">
        <v>0</v>
      </c>
      <c r="BF18" s="86">
        <v>0</v>
      </c>
      <c r="BG18" s="86">
        <v>0</v>
      </c>
      <c r="BH18" s="86">
        <v>0</v>
      </c>
      <c r="BI18" s="86">
        <v>0</v>
      </c>
      <c r="BJ18" s="86">
        <v>0</v>
      </c>
      <c r="BK18" s="90">
        <v>0</v>
      </c>
      <c r="BL18" s="95">
        <v>1</v>
      </c>
      <c r="BM18" s="93">
        <v>1</v>
      </c>
      <c r="BN18" s="93">
        <v>1</v>
      </c>
      <c r="BO18" s="93">
        <v>1</v>
      </c>
      <c r="BP18" s="93">
        <v>1</v>
      </c>
      <c r="BQ18" s="93">
        <v>1</v>
      </c>
      <c r="BR18" s="93">
        <v>1</v>
      </c>
      <c r="BS18" s="97">
        <v>1</v>
      </c>
      <c r="BT18" s="95">
        <v>1</v>
      </c>
      <c r="BU18" s="93">
        <v>1</v>
      </c>
      <c r="BV18" s="93">
        <v>1</v>
      </c>
      <c r="BW18" s="93">
        <v>1</v>
      </c>
      <c r="BX18" s="93">
        <v>1</v>
      </c>
      <c r="BY18" s="93">
        <v>1</v>
      </c>
      <c r="BZ18" s="93">
        <v>1</v>
      </c>
      <c r="CA18" s="97">
        <v>1</v>
      </c>
      <c r="CB18" s="102">
        <v>4</v>
      </c>
      <c r="CC18" s="100">
        <v>5</v>
      </c>
      <c r="CD18" s="100">
        <v>3</v>
      </c>
      <c r="CE18" s="100">
        <v>5</v>
      </c>
      <c r="CF18" s="100">
        <v>4</v>
      </c>
      <c r="CG18" s="100">
        <v>4</v>
      </c>
      <c r="CH18" s="100">
        <v>3</v>
      </c>
      <c r="CI18" s="100">
        <v>3</v>
      </c>
      <c r="CJ18" s="102">
        <v>4</v>
      </c>
      <c r="CK18" s="100">
        <v>5</v>
      </c>
      <c r="CL18" s="100">
        <v>3</v>
      </c>
      <c r="CM18" s="100">
        <v>5</v>
      </c>
      <c r="CN18" s="100">
        <v>4</v>
      </c>
      <c r="CO18" s="100">
        <v>4</v>
      </c>
      <c r="CP18" s="100">
        <v>3</v>
      </c>
      <c r="CQ18" s="100">
        <v>3</v>
      </c>
      <c r="CR18" s="106">
        <f t="shared" si="3"/>
        <v>31</v>
      </c>
      <c r="CS18" s="111">
        <f t="shared" si="4"/>
        <v>31</v>
      </c>
      <c r="CT18" s="177">
        <f t="shared" si="5"/>
        <v>0.12903225806451613</v>
      </c>
      <c r="CU18" s="178">
        <f t="shared" si="6"/>
        <v>0.16129032258064516</v>
      </c>
      <c r="CV18" s="178">
        <f t="shared" si="7"/>
        <v>9.6774193548387094E-2</v>
      </c>
      <c r="CW18" s="178">
        <f t="shared" si="8"/>
        <v>0.16129032258064516</v>
      </c>
      <c r="CX18" s="178">
        <f t="shared" si="9"/>
        <v>0.12903225806451613</v>
      </c>
      <c r="CY18" s="178">
        <f t="shared" si="10"/>
        <v>0.12903225806451613</v>
      </c>
      <c r="CZ18" s="178">
        <f t="shared" si="11"/>
        <v>9.6774193548387094E-2</v>
      </c>
      <c r="DA18" s="179">
        <f t="shared" si="12"/>
        <v>9.6774193548387094E-2</v>
      </c>
      <c r="DB18" s="177">
        <f t="shared" si="13"/>
        <v>0.12903225806451613</v>
      </c>
      <c r="DC18" s="178">
        <f t="shared" si="14"/>
        <v>0.16129032258064516</v>
      </c>
      <c r="DD18" s="178">
        <f t="shared" si="15"/>
        <v>9.6774193548387094E-2</v>
      </c>
      <c r="DE18" s="178">
        <f t="shared" si="16"/>
        <v>0.16129032258064516</v>
      </c>
      <c r="DF18" s="178">
        <f t="shared" si="17"/>
        <v>0.12903225806451613</v>
      </c>
      <c r="DG18" s="178">
        <f t="shared" si="18"/>
        <v>0.12903225806451613</v>
      </c>
      <c r="DH18" s="178">
        <f t="shared" si="19"/>
        <v>9.6774193548387094E-2</v>
      </c>
      <c r="DI18" s="179">
        <f t="shared" si="20"/>
        <v>9.6774193548387094E-2</v>
      </c>
      <c r="DJ18" s="121">
        <f t="shared" si="21"/>
        <v>84</v>
      </c>
      <c r="DK18" s="122">
        <f t="shared" si="22"/>
        <v>79.285714285714278</v>
      </c>
      <c r="DL18" s="122">
        <f t="shared" si="23"/>
        <v>18.569999999999997</v>
      </c>
      <c r="DM18" s="122">
        <f t="shared" si="24"/>
        <v>19</v>
      </c>
      <c r="DN18" s="122">
        <f t="shared" si="25"/>
        <v>200</v>
      </c>
      <c r="DO18" s="122">
        <f t="shared" si="26"/>
        <v>-1</v>
      </c>
      <c r="DP18" s="122">
        <f t="shared" si="27"/>
        <v>0</v>
      </c>
      <c r="DQ18" s="123">
        <f t="shared" si="28"/>
        <v>175.59999999999997</v>
      </c>
      <c r="DR18" s="121">
        <f t="shared" si="29"/>
        <v>89.333333333333329</v>
      </c>
      <c r="DS18" s="122">
        <f t="shared" si="30"/>
        <v>92.857142857142861</v>
      </c>
      <c r="DT18" s="122">
        <f t="shared" si="31"/>
        <v>3.8</v>
      </c>
      <c r="DU18" s="122">
        <f t="shared" si="32"/>
        <v>30</v>
      </c>
      <c r="DV18" s="122">
        <f t="shared" si="33"/>
        <v>0</v>
      </c>
      <c r="DW18" s="122">
        <f t="shared" si="34"/>
        <v>0</v>
      </c>
      <c r="DX18" s="122">
        <f t="shared" si="35"/>
        <v>0</v>
      </c>
      <c r="DY18" s="123">
        <f t="shared" si="36"/>
        <v>35</v>
      </c>
      <c r="DZ18" s="128">
        <f t="shared" si="37"/>
        <v>10.838709677419354</v>
      </c>
      <c r="EA18" s="126">
        <f t="shared" si="38"/>
        <v>12.788018433179722</v>
      </c>
      <c r="EB18" s="126">
        <f t="shared" si="39"/>
        <v>1.797096774193548</v>
      </c>
      <c r="EC18" s="126">
        <f t="shared" si="40"/>
        <v>3.064516129032258</v>
      </c>
      <c r="ED18" s="126">
        <f t="shared" si="41"/>
        <v>25.806451612903224</v>
      </c>
      <c r="EE18" s="126">
        <f t="shared" si="42"/>
        <v>-0.12903225806451613</v>
      </c>
      <c r="EF18" s="126">
        <f t="shared" si="43"/>
        <v>0</v>
      </c>
      <c r="EG18" s="130">
        <f t="shared" si="44"/>
        <v>16.993548387096769</v>
      </c>
      <c r="EH18" s="128">
        <f t="shared" si="45"/>
        <v>11.526881720430106</v>
      </c>
      <c r="EI18" s="126">
        <f t="shared" si="46"/>
        <v>14.976958525345623</v>
      </c>
      <c r="EJ18" s="126">
        <f t="shared" si="47"/>
        <v>0.36774193548387096</v>
      </c>
      <c r="EK18" s="126">
        <f t="shared" si="48"/>
        <v>4.838709677419355</v>
      </c>
      <c r="EL18" s="126">
        <f t="shared" si="49"/>
        <v>0</v>
      </c>
      <c r="EM18" s="126">
        <f t="shared" si="50"/>
        <v>0</v>
      </c>
      <c r="EN18" s="126">
        <f t="shared" si="51"/>
        <v>0</v>
      </c>
      <c r="EO18" s="130">
        <f t="shared" si="52"/>
        <v>3.3870967741935485</v>
      </c>
      <c r="EP18" s="106">
        <f t="shared" si="57"/>
        <v>71.15930875576035</v>
      </c>
      <c r="EQ18" s="107">
        <f t="shared" si="54"/>
        <v>35.097388632872502</v>
      </c>
      <c r="ER18" s="186" t="s">
        <v>86</v>
      </c>
      <c r="ES18" s="186" t="s">
        <v>86</v>
      </c>
      <c r="ET18" t="str">
        <f t="shared" si="55"/>
        <v>good</v>
      </c>
      <c r="EU18" t="str">
        <f t="shared" si="56"/>
        <v>good</v>
      </c>
    </row>
    <row r="19" spans="1:151">
      <c r="A19" s="54" t="s">
        <v>16</v>
      </c>
      <c r="B19" s="49" t="s">
        <v>241</v>
      </c>
      <c r="C19" s="54" t="s">
        <v>240</v>
      </c>
      <c r="D19" s="163" t="s">
        <v>311</v>
      </c>
      <c r="E19" s="163" t="s">
        <v>327</v>
      </c>
      <c r="F19" s="189" t="s">
        <v>257</v>
      </c>
      <c r="G19" s="64">
        <v>6.5</v>
      </c>
      <c r="H19" s="59">
        <v>6.32</v>
      </c>
      <c r="I19" s="59">
        <v>352</v>
      </c>
      <c r="J19" s="59">
        <v>1.3</v>
      </c>
      <c r="K19" s="59">
        <v>2</v>
      </c>
      <c r="L19" s="59">
        <v>0</v>
      </c>
      <c r="M19" s="59">
        <v>0</v>
      </c>
      <c r="N19" s="67">
        <v>5.37</v>
      </c>
      <c r="O19" s="64">
        <v>6.5</v>
      </c>
      <c r="P19" s="59">
        <v>7.2</v>
      </c>
      <c r="Q19" s="59">
        <v>78</v>
      </c>
      <c r="R19" s="59">
        <v>2.0499999999999998</v>
      </c>
      <c r="S19" s="59">
        <v>0</v>
      </c>
      <c r="T19" s="59">
        <v>0.15</v>
      </c>
      <c r="U19" s="59">
        <v>0</v>
      </c>
      <c r="V19" s="65">
        <v>2.75</v>
      </c>
      <c r="W19" s="72">
        <v>7.5</v>
      </c>
      <c r="X19" s="70">
        <v>7</v>
      </c>
      <c r="Y19" s="70">
        <v>1000</v>
      </c>
      <c r="Z19" s="70">
        <v>10</v>
      </c>
      <c r="AA19" s="70">
        <v>1.5</v>
      </c>
      <c r="AB19" s="70">
        <v>1</v>
      </c>
      <c r="AC19" s="70">
        <v>0.3</v>
      </c>
      <c r="AD19" s="76">
        <v>5</v>
      </c>
      <c r="AE19" s="72">
        <v>7.5</v>
      </c>
      <c r="AF19" s="70">
        <v>7</v>
      </c>
      <c r="AG19" s="70">
        <v>1000</v>
      </c>
      <c r="AH19" s="70">
        <v>10</v>
      </c>
      <c r="AI19" s="70">
        <v>1.5</v>
      </c>
      <c r="AJ19" s="70">
        <v>1</v>
      </c>
      <c r="AK19" s="70">
        <v>0.3</v>
      </c>
      <c r="AL19" s="76">
        <v>5</v>
      </c>
      <c r="AM19" s="82">
        <v>4</v>
      </c>
      <c r="AN19" s="80">
        <v>5</v>
      </c>
      <c r="AO19" s="80">
        <v>3</v>
      </c>
      <c r="AP19" s="80">
        <v>5</v>
      </c>
      <c r="AQ19" s="80">
        <v>4</v>
      </c>
      <c r="AR19" s="80">
        <v>4</v>
      </c>
      <c r="AS19" s="80">
        <v>3</v>
      </c>
      <c r="AT19" s="80">
        <v>3</v>
      </c>
      <c r="AU19" s="85">
        <f t="shared" si="2"/>
        <v>31</v>
      </c>
      <c r="AV19" s="88">
        <v>0</v>
      </c>
      <c r="AW19" s="86">
        <v>0</v>
      </c>
      <c r="AX19" s="86">
        <v>0</v>
      </c>
      <c r="AY19" s="86">
        <v>0</v>
      </c>
      <c r="AZ19" s="86">
        <v>0</v>
      </c>
      <c r="BA19" s="86">
        <v>0</v>
      </c>
      <c r="BB19" s="86">
        <v>0</v>
      </c>
      <c r="BC19" s="90">
        <v>0</v>
      </c>
      <c r="BD19" s="88">
        <v>0</v>
      </c>
      <c r="BE19" s="86">
        <v>0</v>
      </c>
      <c r="BF19" s="86">
        <v>0</v>
      </c>
      <c r="BG19" s="86">
        <v>0</v>
      </c>
      <c r="BH19" s="86">
        <v>0</v>
      </c>
      <c r="BI19" s="86">
        <v>0</v>
      </c>
      <c r="BJ19" s="86">
        <v>0</v>
      </c>
      <c r="BK19" s="90">
        <v>0</v>
      </c>
      <c r="BL19" s="95">
        <v>1</v>
      </c>
      <c r="BM19" s="93">
        <v>1</v>
      </c>
      <c r="BN19" s="93">
        <v>1</v>
      </c>
      <c r="BO19" s="93">
        <v>1</v>
      </c>
      <c r="BP19" s="93">
        <v>1</v>
      </c>
      <c r="BQ19" s="93">
        <v>1</v>
      </c>
      <c r="BR19" s="93">
        <v>1</v>
      </c>
      <c r="BS19" s="97">
        <v>1</v>
      </c>
      <c r="BT19" s="95">
        <v>1</v>
      </c>
      <c r="BU19" s="93">
        <v>1</v>
      </c>
      <c r="BV19" s="93">
        <v>1</v>
      </c>
      <c r="BW19" s="93">
        <v>1</v>
      </c>
      <c r="BX19" s="93">
        <v>1</v>
      </c>
      <c r="BY19" s="93">
        <v>1</v>
      </c>
      <c r="BZ19" s="93">
        <v>1</v>
      </c>
      <c r="CA19" s="97">
        <v>1</v>
      </c>
      <c r="CB19" s="102">
        <v>4</v>
      </c>
      <c r="CC19" s="100">
        <v>5</v>
      </c>
      <c r="CD19" s="100">
        <v>3</v>
      </c>
      <c r="CE19" s="100">
        <v>5</v>
      </c>
      <c r="CF19" s="100">
        <v>4</v>
      </c>
      <c r="CG19" s="100">
        <v>4</v>
      </c>
      <c r="CH19" s="100">
        <v>3</v>
      </c>
      <c r="CI19" s="100">
        <v>3</v>
      </c>
      <c r="CJ19" s="102">
        <v>4</v>
      </c>
      <c r="CK19" s="100">
        <v>5</v>
      </c>
      <c r="CL19" s="100">
        <v>3</v>
      </c>
      <c r="CM19" s="100">
        <v>5</v>
      </c>
      <c r="CN19" s="100">
        <v>4</v>
      </c>
      <c r="CO19" s="100">
        <v>4</v>
      </c>
      <c r="CP19" s="100">
        <v>3</v>
      </c>
      <c r="CQ19" s="100">
        <v>3</v>
      </c>
      <c r="CR19" s="106">
        <f t="shared" si="3"/>
        <v>31</v>
      </c>
      <c r="CS19" s="111">
        <f t="shared" si="4"/>
        <v>31</v>
      </c>
      <c r="CT19" s="177">
        <f t="shared" si="5"/>
        <v>0.12903225806451613</v>
      </c>
      <c r="CU19" s="178">
        <f t="shared" si="6"/>
        <v>0.16129032258064516</v>
      </c>
      <c r="CV19" s="178">
        <f t="shared" si="7"/>
        <v>9.6774193548387094E-2</v>
      </c>
      <c r="CW19" s="178">
        <f t="shared" si="8"/>
        <v>0.16129032258064516</v>
      </c>
      <c r="CX19" s="178">
        <f t="shared" si="9"/>
        <v>0.12903225806451613</v>
      </c>
      <c r="CY19" s="178">
        <f t="shared" si="10"/>
        <v>0.12903225806451613</v>
      </c>
      <c r="CZ19" s="178">
        <f t="shared" si="11"/>
        <v>9.6774193548387094E-2</v>
      </c>
      <c r="DA19" s="179">
        <f t="shared" si="12"/>
        <v>9.6774193548387094E-2</v>
      </c>
      <c r="DB19" s="177">
        <f t="shared" si="13"/>
        <v>0.12903225806451613</v>
      </c>
      <c r="DC19" s="178">
        <f t="shared" si="14"/>
        <v>0.16129032258064516</v>
      </c>
      <c r="DD19" s="178">
        <f t="shared" si="15"/>
        <v>9.6774193548387094E-2</v>
      </c>
      <c r="DE19" s="178">
        <f t="shared" si="16"/>
        <v>0.16129032258064516</v>
      </c>
      <c r="DF19" s="178">
        <f t="shared" si="17"/>
        <v>0.12903225806451613</v>
      </c>
      <c r="DG19" s="178">
        <f t="shared" si="18"/>
        <v>0.12903225806451613</v>
      </c>
      <c r="DH19" s="178">
        <f t="shared" si="19"/>
        <v>9.6774193548387094E-2</v>
      </c>
      <c r="DI19" s="179">
        <f t="shared" si="20"/>
        <v>9.6774193548387094E-2</v>
      </c>
      <c r="DJ19" s="121">
        <f t="shared" si="21"/>
        <v>86.666666666666671</v>
      </c>
      <c r="DK19" s="122">
        <f t="shared" si="22"/>
        <v>90.285714285714292</v>
      </c>
      <c r="DL19" s="122">
        <f t="shared" si="23"/>
        <v>35.199999999999996</v>
      </c>
      <c r="DM19" s="122">
        <f t="shared" si="24"/>
        <v>13</v>
      </c>
      <c r="DN19" s="122">
        <f t="shared" si="25"/>
        <v>133.33333333333331</v>
      </c>
      <c r="DO19" s="122">
        <f t="shared" si="26"/>
        <v>0</v>
      </c>
      <c r="DP19" s="122">
        <f t="shared" si="27"/>
        <v>0</v>
      </c>
      <c r="DQ19" s="123">
        <f t="shared" si="28"/>
        <v>107.4</v>
      </c>
      <c r="DR19" s="121">
        <f t="shared" si="29"/>
        <v>86.666666666666671</v>
      </c>
      <c r="DS19" s="122">
        <f t="shared" si="30"/>
        <v>102.85714285714288</v>
      </c>
      <c r="DT19" s="122">
        <f t="shared" si="31"/>
        <v>7.8</v>
      </c>
      <c r="DU19" s="122">
        <f t="shared" si="32"/>
        <v>20.5</v>
      </c>
      <c r="DV19" s="122">
        <f t="shared" si="33"/>
        <v>0</v>
      </c>
      <c r="DW19" s="122">
        <f t="shared" si="34"/>
        <v>15</v>
      </c>
      <c r="DX19" s="122">
        <f t="shared" si="35"/>
        <v>0</v>
      </c>
      <c r="DY19" s="123">
        <f t="shared" si="36"/>
        <v>55.000000000000007</v>
      </c>
      <c r="DZ19" s="128">
        <f t="shared" si="37"/>
        <v>11.182795698924732</v>
      </c>
      <c r="EA19" s="126">
        <f t="shared" si="38"/>
        <v>14.56221198156682</v>
      </c>
      <c r="EB19" s="126">
        <f t="shared" si="39"/>
        <v>3.4064516129032252</v>
      </c>
      <c r="EC19" s="126">
        <f t="shared" si="40"/>
        <v>2.096774193548387</v>
      </c>
      <c r="ED19" s="126">
        <f t="shared" si="41"/>
        <v>17.204301075268813</v>
      </c>
      <c r="EE19" s="126">
        <f t="shared" si="42"/>
        <v>0</v>
      </c>
      <c r="EF19" s="126">
        <f t="shared" si="43"/>
        <v>0</v>
      </c>
      <c r="EG19" s="130">
        <f t="shared" si="44"/>
        <v>10.393548387096775</v>
      </c>
      <c r="EH19" s="128">
        <f t="shared" si="45"/>
        <v>11.182795698924732</v>
      </c>
      <c r="EI19" s="126">
        <f t="shared" si="46"/>
        <v>16.589861751152075</v>
      </c>
      <c r="EJ19" s="126">
        <f t="shared" si="47"/>
        <v>0.75483870967741928</v>
      </c>
      <c r="EK19" s="126">
        <f t="shared" si="48"/>
        <v>3.3064516129032255</v>
      </c>
      <c r="EL19" s="126">
        <f t="shared" si="49"/>
        <v>0</v>
      </c>
      <c r="EM19" s="126">
        <f t="shared" si="50"/>
        <v>1.935483870967742</v>
      </c>
      <c r="EN19" s="126">
        <f t="shared" si="51"/>
        <v>0</v>
      </c>
      <c r="EO19" s="130">
        <f t="shared" si="52"/>
        <v>5.3225806451612909</v>
      </c>
      <c r="EP19" s="106">
        <f t="shared" si="57"/>
        <v>58.846082949308752</v>
      </c>
      <c r="EQ19" s="107">
        <f t="shared" si="54"/>
        <v>39.092012288786478</v>
      </c>
      <c r="ER19" s="186" t="s">
        <v>86</v>
      </c>
      <c r="ES19" s="186" t="s">
        <v>86</v>
      </c>
      <c r="ET19" t="str">
        <f t="shared" si="55"/>
        <v>good</v>
      </c>
      <c r="EU19" t="str">
        <f t="shared" si="56"/>
        <v>good</v>
      </c>
    </row>
    <row r="20" spans="1:151">
      <c r="A20" s="54"/>
      <c r="B20" s="55"/>
      <c r="C20" s="55"/>
      <c r="D20" s="49"/>
      <c r="E20" s="54"/>
      <c r="F20" s="61"/>
      <c r="G20" s="64"/>
      <c r="H20" s="59"/>
      <c r="I20" s="59"/>
      <c r="J20" s="59"/>
      <c r="K20" s="59"/>
      <c r="L20" s="59"/>
      <c r="M20" s="59"/>
      <c r="N20" s="67"/>
      <c r="O20" s="64"/>
      <c r="P20" s="59"/>
      <c r="Q20" s="59"/>
      <c r="R20" s="59"/>
      <c r="S20" s="59"/>
      <c r="T20" s="59"/>
      <c r="U20" s="59"/>
      <c r="V20" s="65"/>
      <c r="W20" s="74"/>
      <c r="X20" s="70"/>
      <c r="Y20" s="70"/>
      <c r="Z20" s="70"/>
      <c r="AA20" s="70"/>
      <c r="AB20" s="70"/>
      <c r="AC20" s="70"/>
      <c r="AD20" s="144"/>
      <c r="AE20" s="72"/>
      <c r="AF20" s="70"/>
      <c r="AG20" s="70"/>
      <c r="AH20" s="70"/>
      <c r="AI20" s="70"/>
      <c r="AJ20" s="70"/>
      <c r="AK20" s="70"/>
      <c r="AL20" s="76"/>
      <c r="AM20" s="82"/>
      <c r="AN20" s="80"/>
      <c r="AO20" s="80"/>
      <c r="AP20" s="80"/>
      <c r="AQ20" s="80"/>
      <c r="AR20" s="80"/>
      <c r="AS20" s="80"/>
      <c r="AT20" s="80"/>
      <c r="AU20" s="85"/>
      <c r="AV20" s="88"/>
      <c r="AW20" s="86"/>
      <c r="AX20" s="86"/>
      <c r="AY20" s="86"/>
      <c r="AZ20" s="86"/>
      <c r="BA20" s="86"/>
      <c r="BB20" s="86"/>
      <c r="BC20" s="90"/>
      <c r="BD20" s="88"/>
      <c r="BE20" s="86"/>
      <c r="BF20" s="86"/>
      <c r="BG20" s="86"/>
      <c r="BH20" s="86"/>
      <c r="BI20" s="86"/>
      <c r="BJ20" s="86"/>
      <c r="BK20" s="90"/>
      <c r="BL20" s="95"/>
      <c r="BM20" s="93"/>
      <c r="BN20" s="93"/>
      <c r="BO20" s="93"/>
      <c r="BP20" s="93"/>
      <c r="BQ20" s="93"/>
      <c r="BR20" s="93"/>
      <c r="BS20" s="97"/>
      <c r="BT20" s="95"/>
      <c r="BU20" s="93"/>
      <c r="BV20" s="93"/>
      <c r="BW20" s="93"/>
      <c r="BX20" s="93"/>
      <c r="BY20" s="93"/>
      <c r="BZ20" s="93"/>
      <c r="CA20" s="97"/>
      <c r="CB20" s="102"/>
      <c r="CC20" s="100"/>
      <c r="CD20" s="100"/>
      <c r="CE20" s="100"/>
      <c r="CF20" s="100"/>
      <c r="CG20" s="100"/>
      <c r="CH20" s="100"/>
      <c r="CI20" s="104"/>
      <c r="CJ20" s="102"/>
      <c r="CK20" s="100"/>
      <c r="CL20" s="100"/>
      <c r="CM20" s="100"/>
      <c r="CN20" s="100"/>
      <c r="CO20" s="100"/>
      <c r="CP20" s="100"/>
      <c r="CQ20" s="104"/>
      <c r="CR20" s="106"/>
      <c r="CS20" s="111"/>
      <c r="CT20" s="114"/>
      <c r="CU20" s="112"/>
      <c r="CV20" s="112"/>
      <c r="CW20" s="112"/>
      <c r="CX20" s="112"/>
      <c r="CY20" s="112"/>
      <c r="CZ20" s="112"/>
      <c r="DA20" s="116"/>
      <c r="DB20" s="114"/>
      <c r="DC20" s="112"/>
      <c r="DD20" s="112"/>
      <c r="DE20" s="112"/>
      <c r="DF20" s="112"/>
      <c r="DG20" s="112"/>
      <c r="DH20" s="112"/>
      <c r="DI20" s="116"/>
      <c r="DJ20" s="121"/>
      <c r="DK20" s="122"/>
      <c r="DL20" s="122"/>
      <c r="DM20" s="122"/>
      <c r="DN20" s="122"/>
      <c r="DO20" s="122"/>
      <c r="DP20" s="122"/>
      <c r="DQ20" s="123"/>
      <c r="DR20" s="121"/>
      <c r="DS20" s="122"/>
      <c r="DT20" s="122"/>
      <c r="DU20" s="122"/>
      <c r="DV20" s="122"/>
      <c r="DW20" s="122"/>
      <c r="DX20" s="122"/>
      <c r="DY20" s="123"/>
      <c r="DZ20" s="128"/>
      <c r="EA20" s="126"/>
      <c r="EB20" s="126"/>
      <c r="EC20" s="126"/>
      <c r="ED20" s="126"/>
      <c r="EE20" s="126"/>
      <c r="EF20" s="126"/>
      <c r="EG20" s="130"/>
      <c r="EH20" s="128"/>
      <c r="EI20" s="126"/>
      <c r="EJ20" s="126"/>
      <c r="EK20" s="126"/>
      <c r="EL20" s="126"/>
      <c r="EM20" s="126"/>
      <c r="EN20" s="126"/>
      <c r="EO20" s="130"/>
      <c r="EQ20" s="134" t="s">
        <v>503</v>
      </c>
      <c r="ER20" s="133">
        <f>COUNTIF(ER4:ER19, ER16)</f>
        <v>1</v>
      </c>
      <c r="ES20" s="133">
        <f>COUNTIF(ES4:ES19, ES5)</f>
        <v>1</v>
      </c>
    </row>
    <row r="21" spans="1:151">
      <c r="A21" s="54"/>
      <c r="B21" s="55"/>
      <c r="C21" s="55"/>
      <c r="D21" s="49"/>
      <c r="E21" s="54"/>
      <c r="F21" s="61"/>
      <c r="G21" s="64"/>
      <c r="H21" s="59"/>
      <c r="I21" s="59"/>
      <c r="J21" s="59"/>
      <c r="K21" s="59"/>
      <c r="L21" s="59"/>
      <c r="M21" s="59"/>
      <c r="N21" s="67"/>
      <c r="O21" s="64"/>
      <c r="P21" s="59"/>
      <c r="Q21" s="59"/>
      <c r="R21" s="59"/>
      <c r="S21" s="59"/>
      <c r="T21" s="59"/>
      <c r="U21" s="59"/>
      <c r="V21" s="65"/>
      <c r="W21" s="74"/>
      <c r="X21" s="70"/>
      <c r="Y21" s="70"/>
      <c r="Z21" s="70"/>
      <c r="AA21" s="70"/>
      <c r="AB21" s="70"/>
      <c r="AC21" s="70"/>
      <c r="AD21" s="144"/>
      <c r="AE21" s="72"/>
      <c r="AF21" s="70"/>
      <c r="AG21" s="70"/>
      <c r="AH21" s="70"/>
      <c r="AI21" s="70"/>
      <c r="AJ21" s="70"/>
      <c r="AK21" s="70"/>
      <c r="AL21" s="76"/>
      <c r="AM21" s="82"/>
      <c r="AN21" s="80"/>
      <c r="AO21" s="80"/>
      <c r="AP21" s="80"/>
      <c r="AQ21" s="80"/>
      <c r="AR21" s="80"/>
      <c r="AS21" s="80"/>
      <c r="AT21" s="80"/>
      <c r="AU21" s="85"/>
      <c r="AV21" s="88"/>
      <c r="AW21" s="86"/>
      <c r="AX21" s="86"/>
      <c r="AY21" s="86"/>
      <c r="AZ21" s="86"/>
      <c r="BA21" s="86"/>
      <c r="BB21" s="86"/>
      <c r="BC21" s="90"/>
      <c r="BD21" s="88"/>
      <c r="BE21" s="86"/>
      <c r="BF21" s="86"/>
      <c r="BG21" s="86"/>
      <c r="BH21" s="86"/>
      <c r="BI21" s="86"/>
      <c r="BJ21" s="86"/>
      <c r="BK21" s="90"/>
      <c r="BL21" s="95"/>
      <c r="BM21" s="93"/>
      <c r="BN21" s="93"/>
      <c r="BO21" s="93"/>
      <c r="BP21" s="93"/>
      <c r="BQ21" s="93"/>
      <c r="BR21" s="93"/>
      <c r="BS21" s="97"/>
      <c r="BT21" s="95"/>
      <c r="BU21" s="93"/>
      <c r="BV21" s="93"/>
      <c r="BW21" s="93"/>
      <c r="BX21" s="93"/>
      <c r="BY21" s="93"/>
      <c r="BZ21" s="93"/>
      <c r="CA21" s="97"/>
      <c r="CB21" s="102"/>
      <c r="CC21" s="100"/>
      <c r="CD21" s="100"/>
      <c r="CE21" s="100"/>
      <c r="CF21" s="100"/>
      <c r="CG21" s="100"/>
      <c r="CH21" s="100"/>
      <c r="CI21" s="104"/>
      <c r="CJ21" s="102"/>
      <c r="CK21" s="100"/>
      <c r="CL21" s="100"/>
      <c r="CM21" s="100"/>
      <c r="CN21" s="100"/>
      <c r="CO21" s="100"/>
      <c r="CP21" s="100"/>
      <c r="CQ21" s="104"/>
      <c r="CR21" s="106"/>
      <c r="CS21" s="111"/>
      <c r="CT21" s="114"/>
      <c r="CU21" s="112"/>
      <c r="CV21" s="112"/>
      <c r="CW21" s="112"/>
      <c r="CX21" s="112"/>
      <c r="CY21" s="112"/>
      <c r="CZ21" s="112"/>
      <c r="DA21" s="116"/>
      <c r="DB21" s="114"/>
      <c r="DC21" s="112"/>
      <c r="DD21" s="112"/>
      <c r="DE21" s="112"/>
      <c r="DF21" s="112"/>
      <c r="DG21" s="112"/>
      <c r="DH21" s="112"/>
      <c r="DI21" s="116"/>
      <c r="DJ21" s="121"/>
      <c r="DK21" s="122"/>
      <c r="DL21" s="122"/>
      <c r="DM21" s="122"/>
      <c r="DN21" s="122"/>
      <c r="DO21" s="122"/>
      <c r="DP21" s="122"/>
      <c r="DQ21" s="123"/>
      <c r="DR21" s="121"/>
      <c r="DS21" s="122"/>
      <c r="DT21" s="122"/>
      <c r="DU21" s="122"/>
      <c r="DV21" s="122"/>
      <c r="DW21" s="122"/>
      <c r="DX21" s="122"/>
      <c r="DY21" s="123"/>
      <c r="DZ21" s="128"/>
      <c r="EA21" s="126"/>
      <c r="EB21" s="126"/>
      <c r="EC21" s="126"/>
      <c r="ED21" s="126"/>
      <c r="EE21" s="126"/>
      <c r="EF21" s="126"/>
      <c r="EG21" s="130"/>
      <c r="EH21" s="128"/>
      <c r="EI21" s="126"/>
      <c r="EJ21" s="126"/>
      <c r="EK21" s="126"/>
      <c r="EL21" s="126"/>
      <c r="EM21" s="126"/>
      <c r="EN21" s="126"/>
      <c r="EO21" s="130"/>
      <c r="EP21" s="133"/>
      <c r="EQ21" s="134" t="s">
        <v>86</v>
      </c>
      <c r="ER21" s="133">
        <f>COUNTIF(ER4:ER20, ER17)</f>
        <v>13</v>
      </c>
      <c r="ES21" s="133">
        <f>COUNTIF(ES4:ES20, ES6)</f>
        <v>15</v>
      </c>
    </row>
    <row r="22" spans="1:151">
      <c r="A22" s="54"/>
      <c r="B22" s="55"/>
      <c r="C22" s="55"/>
      <c r="D22" s="49"/>
      <c r="E22" s="54"/>
      <c r="F22" s="61"/>
      <c r="G22" s="64"/>
      <c r="H22" s="59"/>
      <c r="I22" s="59"/>
      <c r="J22" s="59"/>
      <c r="K22" s="59"/>
      <c r="L22" s="59"/>
      <c r="M22" s="59"/>
      <c r="N22" s="67"/>
      <c r="O22" s="64"/>
      <c r="P22" s="59"/>
      <c r="Q22" s="59"/>
      <c r="R22" s="59"/>
      <c r="S22" s="59"/>
      <c r="T22" s="59"/>
      <c r="U22" s="59"/>
      <c r="V22" s="65"/>
      <c r="W22" s="74"/>
      <c r="X22" s="70"/>
      <c r="Y22" s="70"/>
      <c r="Z22" s="70"/>
      <c r="AA22" s="70"/>
      <c r="AB22" s="70"/>
      <c r="AC22" s="70"/>
      <c r="AD22" s="144"/>
      <c r="AE22" s="72"/>
      <c r="AF22" s="70"/>
      <c r="AG22" s="70"/>
      <c r="AH22" s="70"/>
      <c r="AI22" s="70"/>
      <c r="AJ22" s="70"/>
      <c r="AK22" s="70"/>
      <c r="AL22" s="76"/>
      <c r="AM22" s="82"/>
      <c r="AN22" s="80"/>
      <c r="AO22" s="80"/>
      <c r="AP22" s="80"/>
      <c r="AQ22" s="80"/>
      <c r="AR22" s="80"/>
      <c r="AS22" s="80"/>
      <c r="AT22" s="80"/>
      <c r="AU22" s="85"/>
      <c r="AV22" s="88"/>
      <c r="AW22" s="86"/>
      <c r="AX22" s="86"/>
      <c r="AY22" s="86"/>
      <c r="AZ22" s="86"/>
      <c r="BA22" s="86"/>
      <c r="BB22" s="86"/>
      <c r="BC22" s="90"/>
      <c r="BD22" s="88"/>
      <c r="BE22" s="86"/>
      <c r="BF22" s="86"/>
      <c r="BG22" s="86"/>
      <c r="BH22" s="86"/>
      <c r="BI22" s="86"/>
      <c r="BJ22" s="86"/>
      <c r="BK22" s="90"/>
      <c r="BL22" s="95"/>
      <c r="BM22" s="93"/>
      <c r="BN22" s="93"/>
      <c r="BO22" s="93"/>
      <c r="BP22" s="93"/>
      <c r="BQ22" s="93"/>
      <c r="BR22" s="93"/>
      <c r="BS22" s="97"/>
      <c r="BT22" s="95"/>
      <c r="BU22" s="93"/>
      <c r="BV22" s="93"/>
      <c r="BW22" s="93"/>
      <c r="BX22" s="93"/>
      <c r="BY22" s="93"/>
      <c r="BZ22" s="93"/>
      <c r="CA22" s="97"/>
      <c r="CB22" s="102"/>
      <c r="CC22" s="100"/>
      <c r="CD22" s="100"/>
      <c r="CE22" s="100"/>
      <c r="CF22" s="100"/>
      <c r="CG22" s="100"/>
      <c r="CH22" s="100"/>
      <c r="CI22" s="104"/>
      <c r="CJ22" s="102"/>
      <c r="CK22" s="100"/>
      <c r="CL22" s="100"/>
      <c r="CM22" s="100"/>
      <c r="CN22" s="100"/>
      <c r="CO22" s="100"/>
      <c r="CP22" s="100"/>
      <c r="CQ22" s="104"/>
      <c r="CR22" s="106"/>
      <c r="CS22" s="111"/>
      <c r="CT22" s="114"/>
      <c r="CU22" s="112"/>
      <c r="CV22" s="112"/>
      <c r="CW22" s="112"/>
      <c r="CX22" s="112"/>
      <c r="CY22" s="112"/>
      <c r="CZ22" s="112"/>
      <c r="DA22" s="116"/>
      <c r="DB22" s="114"/>
      <c r="DC22" s="112"/>
      <c r="DD22" s="112"/>
      <c r="DE22" s="112"/>
      <c r="DF22" s="112"/>
      <c r="DG22" s="112"/>
      <c r="DH22" s="112"/>
      <c r="DI22" s="116"/>
      <c r="DJ22" s="121"/>
      <c r="DK22" s="122"/>
      <c r="DL22" s="122"/>
      <c r="DM22" s="122"/>
      <c r="DN22" s="122"/>
      <c r="DO22" s="122"/>
      <c r="DP22" s="122"/>
      <c r="DQ22" s="123"/>
      <c r="DR22" s="121"/>
      <c r="DS22" s="122"/>
      <c r="DT22" s="122"/>
      <c r="DU22" s="122"/>
      <c r="DV22" s="122"/>
      <c r="DW22" s="122"/>
      <c r="DX22" s="122"/>
      <c r="DY22" s="123"/>
      <c r="DZ22" s="128"/>
      <c r="EA22" s="126"/>
      <c r="EB22" s="126"/>
      <c r="EC22" s="126"/>
      <c r="ED22" s="126"/>
      <c r="EE22" s="126"/>
      <c r="EF22" s="126"/>
      <c r="EG22" s="130"/>
      <c r="EH22" s="128"/>
      <c r="EI22" s="126"/>
      <c r="EJ22" s="126"/>
      <c r="EK22" s="126"/>
      <c r="EL22" s="126"/>
      <c r="EM22" s="126"/>
      <c r="EN22" s="126"/>
      <c r="EO22" s="130"/>
      <c r="EP22" s="133"/>
      <c r="EQ22" s="134" t="s">
        <v>87</v>
      </c>
      <c r="ER22" s="133">
        <f>COUNTIF(ER4:ER21, ER15)</f>
        <v>2</v>
      </c>
      <c r="ES22" s="183"/>
    </row>
    <row r="23" spans="1:151">
      <c r="A23" s="54"/>
      <c r="B23" s="55"/>
      <c r="C23" s="55"/>
      <c r="D23" s="49"/>
      <c r="E23" s="54"/>
      <c r="F23" s="61"/>
      <c r="G23" s="64"/>
      <c r="H23" s="59"/>
      <c r="I23" s="59"/>
      <c r="J23" s="59" t="s">
        <v>504</v>
      </c>
      <c r="K23" s="59"/>
      <c r="L23" s="59"/>
      <c r="M23" s="59"/>
      <c r="N23" s="67"/>
      <c r="O23" s="64"/>
      <c r="P23" s="59"/>
      <c r="Q23" s="59"/>
      <c r="R23" s="59"/>
      <c r="S23" s="59"/>
      <c r="T23" s="59"/>
      <c r="U23" s="59"/>
      <c r="V23" s="65"/>
      <c r="W23" s="74"/>
      <c r="X23" s="70"/>
      <c r="Y23" s="70"/>
      <c r="Z23" s="70"/>
      <c r="AA23" s="70"/>
      <c r="AB23" s="70"/>
      <c r="AC23" s="70"/>
      <c r="AD23" s="144"/>
      <c r="AE23" s="72"/>
      <c r="AF23" s="70"/>
      <c r="AG23" s="70"/>
      <c r="AH23" s="70"/>
      <c r="AI23" s="70"/>
      <c r="AJ23" s="70"/>
      <c r="AK23" s="70"/>
      <c r="AL23" s="76"/>
      <c r="AM23" s="82"/>
      <c r="AN23" s="80"/>
      <c r="AO23" s="80"/>
      <c r="AP23" s="80"/>
      <c r="AQ23" s="80"/>
      <c r="AR23" s="80"/>
      <c r="AS23" s="80"/>
      <c r="AT23" s="80"/>
      <c r="AU23" s="85"/>
      <c r="AV23" s="88"/>
      <c r="AW23" s="86"/>
      <c r="AX23" s="86"/>
      <c r="AY23" s="86"/>
      <c r="AZ23" s="86"/>
      <c r="BA23" s="86"/>
      <c r="BB23" s="86"/>
      <c r="BC23" s="90"/>
      <c r="BD23" s="88"/>
      <c r="BE23" s="86"/>
      <c r="BF23" s="86"/>
      <c r="BG23" s="86"/>
      <c r="BH23" s="86"/>
      <c r="BI23" s="86"/>
      <c r="BJ23" s="86"/>
      <c r="BK23" s="90"/>
      <c r="BL23" s="95"/>
      <c r="BM23" s="93"/>
      <c r="BN23" s="93"/>
      <c r="BO23" s="93"/>
      <c r="BP23" s="93"/>
      <c r="BQ23" s="93"/>
      <c r="BR23" s="93"/>
      <c r="BS23" s="97"/>
      <c r="BT23" s="95"/>
      <c r="BU23" s="93"/>
      <c r="BV23" s="93"/>
      <c r="BW23" s="93"/>
      <c r="BX23" s="93"/>
      <c r="BY23" s="93"/>
      <c r="BZ23" s="93"/>
      <c r="CA23" s="97"/>
      <c r="CB23" s="102"/>
      <c r="CC23" s="100"/>
      <c r="CD23" s="100"/>
      <c r="CE23" s="100"/>
      <c r="CF23" s="100"/>
      <c r="CG23" s="100"/>
      <c r="CH23" s="100"/>
      <c r="CI23" s="104"/>
      <c r="CJ23" s="102"/>
      <c r="CK23" s="100"/>
      <c r="CL23" s="100"/>
      <c r="CM23" s="100"/>
      <c r="CN23" s="100"/>
      <c r="CO23" s="100"/>
      <c r="CP23" s="100"/>
      <c r="CQ23" s="104"/>
      <c r="CR23" s="106"/>
      <c r="CS23" s="111"/>
      <c r="CT23" s="114"/>
      <c r="CU23" s="112"/>
      <c r="CV23" s="112"/>
      <c r="CW23" s="112"/>
      <c r="CX23" s="112"/>
      <c r="CY23" s="112"/>
      <c r="CZ23" s="112"/>
      <c r="DA23" s="116"/>
      <c r="DB23" s="114"/>
      <c r="DC23" s="112"/>
      <c r="DD23" s="112"/>
      <c r="DE23" s="112"/>
      <c r="DF23" s="112"/>
      <c r="DG23" s="112"/>
      <c r="DH23" s="112"/>
      <c r="DI23" s="116"/>
      <c r="DJ23" s="121"/>
      <c r="DK23" s="122"/>
      <c r="DL23" s="122"/>
      <c r="DM23" s="122"/>
      <c r="DN23" s="122"/>
      <c r="DO23" s="122"/>
      <c r="DP23" s="122"/>
      <c r="DQ23" s="123"/>
      <c r="DR23" s="121"/>
      <c r="DS23" s="122"/>
      <c r="DT23" s="122"/>
      <c r="DU23" s="122"/>
      <c r="DV23" s="122"/>
      <c r="DW23" s="122"/>
      <c r="DX23" s="122"/>
      <c r="DY23" s="123"/>
      <c r="DZ23" s="128"/>
      <c r="EA23" s="126"/>
      <c r="EB23" s="126"/>
      <c r="EC23" s="126"/>
      <c r="ED23" s="126"/>
      <c r="EE23" s="126"/>
      <c r="EF23" s="126"/>
      <c r="EG23" s="130"/>
      <c r="EH23" s="128"/>
      <c r="EI23" s="126"/>
      <c r="EJ23" s="126"/>
      <c r="EK23" s="126"/>
      <c r="EL23" s="126"/>
      <c r="EM23" s="126"/>
      <c r="EN23" s="126"/>
      <c r="EO23" s="130"/>
      <c r="EP23" s="133"/>
      <c r="EQ23" s="134"/>
      <c r="ER23" s="182">
        <f>SUM(ER20:ER22)</f>
        <v>16</v>
      </c>
      <c r="ES23" s="182">
        <f>SUM(ES20:ES22)</f>
        <v>16</v>
      </c>
    </row>
    <row r="24" spans="1:151">
      <c r="A24" s="54"/>
      <c r="B24" s="55"/>
      <c r="C24" s="55"/>
      <c r="D24" s="49"/>
      <c r="E24" s="54"/>
      <c r="F24" s="61"/>
      <c r="G24" s="64"/>
      <c r="H24" s="59"/>
      <c r="I24" s="59"/>
      <c r="J24" s="59"/>
      <c r="K24" s="59"/>
      <c r="L24" s="59"/>
      <c r="M24" s="59"/>
      <c r="N24" s="67"/>
      <c r="O24" s="64"/>
      <c r="P24" s="59"/>
      <c r="Q24" s="59"/>
      <c r="R24" s="59"/>
      <c r="S24" s="59"/>
      <c r="T24" s="59"/>
      <c r="U24" s="59"/>
      <c r="V24" s="65"/>
      <c r="W24" s="74"/>
      <c r="X24" s="70"/>
      <c r="Y24" s="70"/>
      <c r="Z24" s="70"/>
      <c r="AA24" s="70"/>
      <c r="AB24" s="70"/>
      <c r="AC24" s="70"/>
      <c r="AD24" s="144"/>
      <c r="AE24" s="72"/>
      <c r="AF24" s="70"/>
      <c r="AG24" s="70"/>
      <c r="AH24" s="70"/>
      <c r="AI24" s="70"/>
      <c r="AJ24" s="70"/>
      <c r="AK24" s="70"/>
      <c r="AL24" s="76"/>
      <c r="AM24" s="82"/>
      <c r="AN24" s="80"/>
      <c r="AO24" s="80"/>
      <c r="AP24" s="80"/>
      <c r="AQ24" s="80"/>
      <c r="AR24" s="80"/>
      <c r="AS24" s="80"/>
      <c r="AT24" s="80"/>
      <c r="AU24" s="85"/>
      <c r="AV24" s="88"/>
      <c r="AW24" s="86"/>
      <c r="AX24" s="86"/>
      <c r="AY24" s="86"/>
      <c r="AZ24" s="86"/>
      <c r="BA24" s="86"/>
      <c r="BB24" s="86"/>
      <c r="BC24" s="90"/>
      <c r="BD24" s="88"/>
      <c r="BE24" s="86"/>
      <c r="BF24" s="86"/>
      <c r="BG24" s="86"/>
      <c r="BH24" s="86"/>
      <c r="BI24" s="86"/>
      <c r="BJ24" s="86"/>
      <c r="BK24" s="90"/>
      <c r="BL24" s="95"/>
      <c r="BM24" s="93"/>
      <c r="BN24" s="93"/>
      <c r="BO24" s="93"/>
      <c r="BP24" s="93"/>
      <c r="BQ24" s="93"/>
      <c r="BR24" s="93"/>
      <c r="BS24" s="97"/>
      <c r="BT24" s="95"/>
      <c r="BU24" s="93"/>
      <c r="BV24" s="93"/>
      <c r="BW24" s="93"/>
      <c r="BX24" s="93"/>
      <c r="BY24" s="93"/>
      <c r="BZ24" s="93"/>
      <c r="CA24" s="97"/>
      <c r="CB24" s="102"/>
      <c r="CC24" s="100"/>
      <c r="CD24" s="100"/>
      <c r="CE24" s="100"/>
      <c r="CF24" s="100"/>
      <c r="CG24" s="100"/>
      <c r="CH24" s="100"/>
      <c r="CI24" s="104"/>
      <c r="CJ24" s="102"/>
      <c r="CK24" s="100"/>
      <c r="CL24" s="100"/>
      <c r="CM24" s="100"/>
      <c r="CN24" s="100"/>
      <c r="CO24" s="100"/>
      <c r="CP24" s="100"/>
      <c r="CQ24" s="104"/>
      <c r="CR24" s="106"/>
      <c r="CS24" s="111"/>
      <c r="CT24" s="114"/>
      <c r="CU24" s="112"/>
      <c r="CV24" s="112"/>
      <c r="CW24" s="112"/>
      <c r="CX24" s="112"/>
      <c r="CY24" s="112"/>
      <c r="CZ24" s="112"/>
      <c r="DA24" s="116"/>
      <c r="DB24" s="114"/>
      <c r="DC24" s="112"/>
      <c r="DD24" s="112"/>
      <c r="DE24" s="112"/>
      <c r="DF24" s="112"/>
      <c r="DG24" s="112"/>
      <c r="DH24" s="112"/>
      <c r="DI24" s="116"/>
      <c r="DJ24" s="121"/>
      <c r="DK24" s="122"/>
      <c r="DL24" s="122"/>
      <c r="DM24" s="122"/>
      <c r="DN24" s="122"/>
      <c r="DO24" s="122"/>
      <c r="DP24" s="122"/>
      <c r="DQ24" s="123"/>
      <c r="DR24" s="121"/>
      <c r="DS24" s="122"/>
      <c r="DT24" s="122"/>
      <c r="DU24" s="122"/>
      <c r="DV24" s="122"/>
      <c r="DW24" s="122"/>
      <c r="DX24" s="122"/>
      <c r="DY24" s="123"/>
      <c r="DZ24" s="128"/>
      <c r="EA24" s="126"/>
      <c r="EB24" s="126"/>
      <c r="EC24" s="126"/>
      <c r="ED24" s="126"/>
      <c r="EE24" s="126"/>
      <c r="EF24" s="126"/>
      <c r="EG24" s="130"/>
      <c r="EH24" s="128"/>
      <c r="EI24" s="126"/>
      <c r="EJ24" s="126"/>
      <c r="EK24" s="126"/>
      <c r="EL24" s="126"/>
      <c r="EM24" s="126"/>
      <c r="EN24" s="126"/>
      <c r="EO24" s="130"/>
      <c r="EP24" s="133"/>
      <c r="EQ24" s="134"/>
      <c r="ER24" s="182"/>
      <c r="ES24" s="183"/>
    </row>
    <row r="25" spans="1:151">
      <c r="A25" s="54"/>
      <c r="B25" s="55"/>
      <c r="C25" s="55"/>
      <c r="D25" s="49"/>
      <c r="E25" s="54"/>
      <c r="F25" s="61"/>
      <c r="G25" s="64"/>
      <c r="H25" s="59"/>
      <c r="I25" s="59"/>
      <c r="J25" s="59"/>
      <c r="K25" s="59"/>
      <c r="L25" s="59"/>
      <c r="M25" s="59"/>
      <c r="N25" s="67"/>
      <c r="O25" s="64"/>
      <c r="P25" s="59"/>
      <c r="Q25" s="59"/>
      <c r="R25" s="59"/>
      <c r="S25" s="59"/>
      <c r="T25" s="59"/>
      <c r="U25" s="59"/>
      <c r="V25" s="65"/>
      <c r="W25" s="74"/>
      <c r="X25" s="70"/>
      <c r="Y25" s="70"/>
      <c r="Z25" s="70"/>
      <c r="AA25" s="70"/>
      <c r="AB25" s="70"/>
      <c r="AC25" s="70"/>
      <c r="AD25" s="144"/>
      <c r="AE25" s="72"/>
      <c r="AF25" s="70"/>
      <c r="AG25" s="70"/>
      <c r="AH25" s="70"/>
      <c r="AI25" s="70"/>
      <c r="AJ25" s="70"/>
      <c r="AK25" s="70"/>
      <c r="AL25" s="76"/>
      <c r="AM25" s="82"/>
      <c r="AN25" s="80"/>
      <c r="AO25" s="80"/>
      <c r="AP25" s="80"/>
      <c r="AQ25" s="80"/>
      <c r="AR25" s="80"/>
      <c r="AS25" s="80"/>
      <c r="AT25" s="80"/>
      <c r="AU25" s="85"/>
      <c r="AV25" s="88"/>
      <c r="AW25" s="86"/>
      <c r="AX25" s="86"/>
      <c r="AY25" s="86"/>
      <c r="AZ25" s="86"/>
      <c r="BA25" s="86"/>
      <c r="BB25" s="86"/>
      <c r="BC25" s="90"/>
      <c r="BD25" s="88"/>
      <c r="BE25" s="86"/>
      <c r="BF25" s="86"/>
      <c r="BG25" s="86"/>
      <c r="BH25" s="86"/>
      <c r="BI25" s="86"/>
      <c r="BJ25" s="86"/>
      <c r="BK25" s="90"/>
      <c r="BL25" s="95"/>
      <c r="BM25" s="93"/>
      <c r="BN25" s="93"/>
      <c r="BO25" s="93"/>
      <c r="BP25" s="93"/>
      <c r="BQ25" s="93"/>
      <c r="BR25" s="93"/>
      <c r="BS25" s="97"/>
      <c r="BT25" s="95"/>
      <c r="BU25" s="93"/>
      <c r="BV25" s="93"/>
      <c r="BW25" s="93"/>
      <c r="BX25" s="93"/>
      <c r="BY25" s="93"/>
      <c r="BZ25" s="93"/>
      <c r="CA25" s="97"/>
      <c r="CB25" s="102"/>
      <c r="CC25" s="100"/>
      <c r="CD25" s="100"/>
      <c r="CE25" s="100"/>
      <c r="CF25" s="100"/>
      <c r="CG25" s="100"/>
      <c r="CH25" s="100"/>
      <c r="CI25" s="104"/>
      <c r="CJ25" s="102"/>
      <c r="CK25" s="100"/>
      <c r="CL25" s="100"/>
      <c r="CM25" s="100"/>
      <c r="CN25" s="100"/>
      <c r="CO25" s="100"/>
      <c r="CP25" s="100"/>
      <c r="CQ25" s="104"/>
      <c r="CR25" s="106"/>
      <c r="CS25" s="111"/>
      <c r="CT25" s="114"/>
      <c r="CU25" s="112"/>
      <c r="CV25" s="112"/>
      <c r="CW25" s="112"/>
      <c r="CX25" s="112"/>
      <c r="CY25" s="112"/>
      <c r="CZ25" s="112"/>
      <c r="DA25" s="116"/>
      <c r="DB25" s="114"/>
      <c r="DC25" s="112"/>
      <c r="DD25" s="112"/>
      <c r="DE25" s="112"/>
      <c r="DF25" s="112"/>
      <c r="DG25" s="112"/>
      <c r="DH25" s="112"/>
      <c r="DI25" s="116"/>
      <c r="DJ25" s="121"/>
      <c r="DK25" s="122"/>
      <c r="DL25" s="122"/>
      <c r="DM25" s="122"/>
      <c r="DN25" s="122"/>
      <c r="DO25" s="122"/>
      <c r="DP25" s="122"/>
      <c r="DQ25" s="123"/>
      <c r="DR25" s="121"/>
      <c r="DS25" s="122"/>
      <c r="DT25" s="122"/>
      <c r="DU25" s="122"/>
      <c r="DV25" s="122"/>
      <c r="DW25" s="122"/>
      <c r="DX25" s="122"/>
      <c r="DY25" s="123"/>
      <c r="DZ25" s="128"/>
      <c r="EA25" s="126"/>
      <c r="EB25" s="126"/>
      <c r="EC25" s="126"/>
      <c r="ED25" s="126"/>
      <c r="EE25" s="126"/>
      <c r="EF25" s="126"/>
      <c r="EG25" s="130"/>
      <c r="EH25" s="128"/>
      <c r="EI25" s="126"/>
      <c r="EJ25" s="126"/>
      <c r="EK25" s="126"/>
      <c r="EL25" s="126"/>
      <c r="EM25" s="126"/>
      <c r="EN25" s="126"/>
      <c r="EO25" s="130"/>
      <c r="EP25" s="133"/>
      <c r="EQ25" s="134"/>
      <c r="ER25" s="182"/>
      <c r="ES25" s="183"/>
    </row>
    <row r="26" spans="1:151">
      <c r="A26" s="54"/>
      <c r="B26" s="55"/>
      <c r="C26" s="55"/>
      <c r="D26" s="49"/>
      <c r="E26" s="54"/>
      <c r="F26" s="61"/>
      <c r="G26" s="64"/>
      <c r="H26" s="59"/>
      <c r="I26" s="59"/>
      <c r="J26" s="59"/>
      <c r="K26" s="59"/>
      <c r="L26" s="59"/>
      <c r="M26" s="59"/>
      <c r="N26" s="67"/>
      <c r="O26" s="64"/>
      <c r="P26" s="59"/>
      <c r="Q26" s="59"/>
      <c r="R26" s="59"/>
      <c r="S26" s="59"/>
      <c r="T26" s="59"/>
      <c r="U26" s="59"/>
      <c r="V26" s="65"/>
      <c r="W26" s="74"/>
      <c r="X26" s="70"/>
      <c r="Y26" s="70"/>
      <c r="Z26" s="70"/>
      <c r="AA26" s="70"/>
      <c r="AB26" s="70"/>
      <c r="AC26" s="70"/>
      <c r="AD26" s="144"/>
      <c r="AE26" s="72"/>
      <c r="AF26" s="70"/>
      <c r="AG26" s="70"/>
      <c r="AH26" s="70"/>
      <c r="AI26" s="70"/>
      <c r="AJ26" s="70"/>
      <c r="AK26" s="70"/>
      <c r="AL26" s="76"/>
      <c r="AM26" s="82"/>
      <c r="AN26" s="80"/>
      <c r="AO26" s="80"/>
      <c r="AP26" s="80"/>
      <c r="AQ26" s="80"/>
      <c r="AR26" s="80"/>
      <c r="AS26" s="80"/>
      <c r="AT26" s="80"/>
      <c r="AU26" s="85"/>
      <c r="AV26" s="88"/>
      <c r="AW26" s="86"/>
      <c r="AX26" s="86"/>
      <c r="AY26" s="86"/>
      <c r="AZ26" s="86"/>
      <c r="BA26" s="86"/>
      <c r="BB26" s="86"/>
      <c r="BC26" s="90"/>
      <c r="BD26" s="88"/>
      <c r="BE26" s="86"/>
      <c r="BF26" s="86"/>
      <c r="BG26" s="86"/>
      <c r="BH26" s="86"/>
      <c r="BI26" s="86"/>
      <c r="BJ26" s="86"/>
      <c r="BK26" s="90"/>
      <c r="BL26" s="95"/>
      <c r="BM26" s="93"/>
      <c r="BN26" s="93"/>
      <c r="BO26" s="93"/>
      <c r="BP26" s="93"/>
      <c r="BQ26" s="93"/>
      <c r="BR26" s="93"/>
      <c r="BS26" s="97"/>
      <c r="BT26" s="95"/>
      <c r="BU26" s="93"/>
      <c r="BV26" s="93"/>
      <c r="BW26" s="93"/>
      <c r="BX26" s="93"/>
      <c r="BY26" s="93"/>
      <c r="BZ26" s="93"/>
      <c r="CA26" s="97"/>
      <c r="CB26" s="102"/>
      <c r="CC26" s="100"/>
      <c r="CD26" s="100"/>
      <c r="CE26" s="100"/>
      <c r="CF26" s="100"/>
      <c r="CG26" s="100"/>
      <c r="CH26" s="100"/>
      <c r="CI26" s="104"/>
      <c r="CJ26" s="102"/>
      <c r="CK26" s="100"/>
      <c r="CL26" s="100"/>
      <c r="CM26" s="100"/>
      <c r="CN26" s="100"/>
      <c r="CO26" s="100"/>
      <c r="CP26" s="100"/>
      <c r="CQ26" s="104"/>
      <c r="CR26" s="106"/>
      <c r="CS26" s="111"/>
      <c r="CT26" s="114"/>
      <c r="CU26" s="112"/>
      <c r="CV26" s="112"/>
      <c r="CW26" s="112"/>
      <c r="CX26" s="112"/>
      <c r="CY26" s="112"/>
      <c r="CZ26" s="112"/>
      <c r="DA26" s="116"/>
      <c r="DB26" s="114"/>
      <c r="DC26" s="112"/>
      <c r="DD26" s="112"/>
      <c r="DE26" s="112"/>
      <c r="DF26" s="112"/>
      <c r="DG26" s="112"/>
      <c r="DH26" s="112"/>
      <c r="DI26" s="116"/>
      <c r="DJ26" s="121"/>
      <c r="DK26" s="122"/>
      <c r="DL26" s="122"/>
      <c r="DM26" s="122"/>
      <c r="DN26" s="122"/>
      <c r="DO26" s="122"/>
      <c r="DP26" s="122"/>
      <c r="DQ26" s="123"/>
      <c r="DR26" s="121"/>
      <c r="DS26" s="122"/>
      <c r="DT26" s="122"/>
      <c r="DU26" s="122"/>
      <c r="DV26" s="122"/>
      <c r="DW26" s="122"/>
      <c r="DX26" s="122"/>
      <c r="DY26" s="123"/>
      <c r="DZ26" s="128"/>
      <c r="EA26" s="126"/>
      <c r="EB26" s="126"/>
      <c r="EC26" s="126"/>
      <c r="ED26" s="126"/>
      <c r="EE26" s="126"/>
      <c r="EF26" s="126"/>
      <c r="EG26" s="130"/>
      <c r="EH26" s="128"/>
      <c r="EI26" s="126"/>
      <c r="EJ26" s="126"/>
      <c r="EK26" s="126"/>
      <c r="EL26" s="126"/>
      <c r="EM26" s="126"/>
      <c r="EN26" s="126"/>
      <c r="EO26" s="130"/>
      <c r="EP26" s="133"/>
      <c r="EQ26" s="134"/>
      <c r="ER26" s="182"/>
      <c r="ES26" s="183"/>
    </row>
    <row r="27" spans="1:151">
      <c r="A27" s="54"/>
      <c r="B27" s="55"/>
      <c r="C27" s="55"/>
      <c r="D27" s="49"/>
      <c r="E27" s="54"/>
      <c r="F27" s="61"/>
      <c r="G27" s="64"/>
      <c r="H27" s="59"/>
      <c r="I27" s="59"/>
      <c r="J27" s="59"/>
      <c r="K27" s="59"/>
      <c r="L27" s="59"/>
      <c r="M27" s="59"/>
      <c r="N27" s="67"/>
      <c r="O27" s="64"/>
      <c r="P27" s="59"/>
      <c r="Q27" s="59"/>
      <c r="R27" s="59"/>
      <c r="S27" s="59"/>
      <c r="T27" s="59"/>
      <c r="U27" s="59"/>
      <c r="V27" s="65"/>
      <c r="W27" s="74"/>
      <c r="X27" s="70"/>
      <c r="Y27" s="70"/>
      <c r="Z27" s="70"/>
      <c r="AA27" s="70"/>
      <c r="AB27" s="70"/>
      <c r="AC27" s="70"/>
      <c r="AD27" s="144"/>
      <c r="AE27" s="72"/>
      <c r="AF27" s="70"/>
      <c r="AG27" s="70"/>
      <c r="AH27" s="70"/>
      <c r="AI27" s="70"/>
      <c r="AJ27" s="70"/>
      <c r="AK27" s="70"/>
      <c r="AL27" s="76"/>
      <c r="AM27" s="82"/>
      <c r="AN27" s="80"/>
      <c r="AO27" s="80"/>
      <c r="AP27" s="80"/>
      <c r="AQ27" s="80"/>
      <c r="AR27" s="80"/>
      <c r="AS27" s="80"/>
      <c r="AT27" s="80"/>
      <c r="AU27" s="85"/>
      <c r="AV27" s="88"/>
      <c r="AW27" s="86"/>
      <c r="AX27" s="86"/>
      <c r="AY27" s="86"/>
      <c r="AZ27" s="86"/>
      <c r="BA27" s="86"/>
      <c r="BB27" s="86"/>
      <c r="BC27" s="90"/>
      <c r="BD27" s="88"/>
      <c r="BE27" s="86"/>
      <c r="BF27" s="86"/>
      <c r="BG27" s="86"/>
      <c r="BH27" s="86"/>
      <c r="BI27" s="86"/>
      <c r="BJ27" s="86"/>
      <c r="BK27" s="90"/>
      <c r="BL27" s="95"/>
      <c r="BM27" s="93"/>
      <c r="BN27" s="93"/>
      <c r="BO27" s="93"/>
      <c r="BP27" s="93"/>
      <c r="BQ27" s="93"/>
      <c r="BR27" s="93"/>
      <c r="BS27" s="97"/>
      <c r="BT27" s="95"/>
      <c r="BU27" s="93"/>
      <c r="BV27" s="93"/>
      <c r="BW27" s="93"/>
      <c r="BX27" s="93"/>
      <c r="BY27" s="93"/>
      <c r="BZ27" s="93"/>
      <c r="CA27" s="97"/>
      <c r="CB27" s="102"/>
      <c r="CC27" s="100"/>
      <c r="CD27" s="100"/>
      <c r="CE27" s="100"/>
      <c r="CF27" s="100"/>
      <c r="CG27" s="100"/>
      <c r="CH27" s="100"/>
      <c r="CI27" s="104"/>
      <c r="CJ27" s="102"/>
      <c r="CK27" s="100"/>
      <c r="CL27" s="100"/>
      <c r="CM27" s="100"/>
      <c r="CN27" s="100"/>
      <c r="CO27" s="100"/>
      <c r="CP27" s="100"/>
      <c r="CQ27" s="104"/>
      <c r="CR27" s="106"/>
      <c r="CS27" s="111"/>
      <c r="CT27" s="114"/>
      <c r="CU27" s="112"/>
      <c r="CV27" s="112"/>
      <c r="CW27" s="112"/>
      <c r="CX27" s="112"/>
      <c r="CY27" s="112"/>
      <c r="CZ27" s="112"/>
      <c r="DA27" s="116"/>
      <c r="DB27" s="114"/>
      <c r="DC27" s="112"/>
      <c r="DD27" s="112"/>
      <c r="DE27" s="112"/>
      <c r="DF27" s="112"/>
      <c r="DG27" s="112"/>
      <c r="DH27" s="112"/>
      <c r="DI27" s="116"/>
      <c r="DJ27" s="121"/>
      <c r="DK27" s="122"/>
      <c r="DL27" s="122"/>
      <c r="DM27" s="122"/>
      <c r="DN27" s="122"/>
      <c r="DO27" s="122"/>
      <c r="DP27" s="122"/>
      <c r="DQ27" s="123"/>
      <c r="DR27" s="121"/>
      <c r="DS27" s="122"/>
      <c r="DT27" s="122"/>
      <c r="DU27" s="122"/>
      <c r="DV27" s="122"/>
      <c r="DW27" s="122"/>
      <c r="DX27" s="122"/>
      <c r="DY27" s="123"/>
      <c r="DZ27" s="128"/>
      <c r="EA27" s="126"/>
      <c r="EB27" s="126"/>
      <c r="EC27" s="126"/>
      <c r="ED27" s="126"/>
      <c r="EE27" s="126"/>
      <c r="EF27" s="126"/>
      <c r="EG27" s="130"/>
      <c r="EH27" s="128"/>
      <c r="EI27" s="126"/>
      <c r="EJ27" s="126"/>
      <c r="EK27" s="126"/>
      <c r="EL27" s="126"/>
      <c r="EM27" s="126"/>
      <c r="EN27" s="126"/>
      <c r="EO27" s="130"/>
      <c r="EP27" s="133"/>
      <c r="EQ27" s="134"/>
      <c r="ER27" s="182"/>
      <c r="ES27" s="183"/>
    </row>
    <row r="28" spans="1:151">
      <c r="A28" s="54"/>
      <c r="B28" s="55"/>
      <c r="C28" s="55"/>
      <c r="D28" s="49"/>
      <c r="E28" s="54"/>
      <c r="F28" s="61"/>
      <c r="G28" s="64"/>
      <c r="H28" s="59"/>
      <c r="I28" s="59"/>
      <c r="J28" s="59"/>
      <c r="K28" s="59"/>
      <c r="L28" s="59"/>
      <c r="M28" s="59"/>
      <c r="N28" s="67"/>
      <c r="O28" s="64"/>
      <c r="P28" s="59"/>
      <c r="Q28" s="59"/>
      <c r="R28" s="59"/>
      <c r="S28" s="59"/>
      <c r="T28" s="59"/>
      <c r="U28" s="59"/>
      <c r="V28" s="65"/>
      <c r="W28" s="74"/>
      <c r="X28" s="70"/>
      <c r="Y28" s="70"/>
      <c r="Z28" s="70"/>
      <c r="AA28" s="70"/>
      <c r="AB28" s="70"/>
      <c r="AC28" s="70"/>
      <c r="AD28" s="144"/>
      <c r="AE28" s="72"/>
      <c r="AF28" s="70"/>
      <c r="AG28" s="70"/>
      <c r="AH28" s="70"/>
      <c r="AI28" s="70"/>
      <c r="AJ28" s="70"/>
      <c r="AK28" s="70"/>
      <c r="AL28" s="76"/>
      <c r="AM28" s="82"/>
      <c r="AN28" s="80"/>
      <c r="AO28" s="80"/>
      <c r="AP28" s="80"/>
      <c r="AQ28" s="80"/>
      <c r="AR28" s="80"/>
      <c r="AS28" s="80"/>
      <c r="AT28" s="80"/>
      <c r="AU28" s="85"/>
      <c r="AV28" s="88"/>
      <c r="AW28" s="86"/>
      <c r="AX28" s="86"/>
      <c r="AY28" s="86"/>
      <c r="AZ28" s="86"/>
      <c r="BA28" s="86"/>
      <c r="BB28" s="86"/>
      <c r="BC28" s="90"/>
      <c r="BD28" s="88"/>
      <c r="BE28" s="86"/>
      <c r="BF28" s="86"/>
      <c r="BG28" s="86"/>
      <c r="BH28" s="86"/>
      <c r="BI28" s="86"/>
      <c r="BJ28" s="86"/>
      <c r="BK28" s="90"/>
      <c r="BL28" s="95"/>
      <c r="BM28" s="93"/>
      <c r="BN28" s="93"/>
      <c r="BO28" s="93"/>
      <c r="BP28" s="93"/>
      <c r="BQ28" s="93"/>
      <c r="BR28" s="93"/>
      <c r="BS28" s="97"/>
      <c r="BT28" s="95"/>
      <c r="BU28" s="93"/>
      <c r="BV28" s="93"/>
      <c r="BW28" s="93"/>
      <c r="BX28" s="93"/>
      <c r="BY28" s="93"/>
      <c r="BZ28" s="93"/>
      <c r="CA28" s="97"/>
      <c r="CB28" s="102"/>
      <c r="CC28" s="100"/>
      <c r="CD28" s="100"/>
      <c r="CE28" s="100"/>
      <c r="CF28" s="100"/>
      <c r="CG28" s="100"/>
      <c r="CH28" s="100"/>
      <c r="CI28" s="104"/>
      <c r="CJ28" s="102"/>
      <c r="CK28" s="100"/>
      <c r="CL28" s="100"/>
      <c r="CM28" s="100"/>
      <c r="CN28" s="100"/>
      <c r="CO28" s="100"/>
      <c r="CP28" s="100"/>
      <c r="CQ28" s="104"/>
      <c r="CR28" s="106"/>
      <c r="CS28" s="111"/>
      <c r="CT28" s="114"/>
      <c r="CU28" s="112"/>
      <c r="CV28" s="112"/>
      <c r="CW28" s="112"/>
      <c r="CX28" s="112"/>
      <c r="CY28" s="112"/>
      <c r="CZ28" s="112"/>
      <c r="DA28" s="116"/>
      <c r="DB28" s="114"/>
      <c r="DC28" s="112"/>
      <c r="DD28" s="112"/>
      <c r="DE28" s="112"/>
      <c r="DF28" s="112"/>
      <c r="DG28" s="112"/>
      <c r="DH28" s="112"/>
      <c r="DI28" s="116"/>
      <c r="DJ28" s="121"/>
      <c r="DK28" s="122"/>
      <c r="DL28" s="122"/>
      <c r="DM28" s="122"/>
      <c r="DN28" s="122"/>
      <c r="DO28" s="122"/>
      <c r="DP28" s="122"/>
      <c r="DQ28" s="123"/>
      <c r="DR28" s="121"/>
      <c r="DS28" s="122"/>
      <c r="DT28" s="122"/>
      <c r="DU28" s="122"/>
      <c r="DV28" s="122"/>
      <c r="DW28" s="122"/>
      <c r="DX28" s="122"/>
      <c r="DY28" s="123"/>
      <c r="DZ28" s="128"/>
      <c r="EA28" s="126"/>
      <c r="EB28" s="126"/>
      <c r="EC28" s="126"/>
      <c r="ED28" s="126"/>
      <c r="EE28" s="126"/>
      <c r="EF28" s="126"/>
      <c r="EG28" s="130"/>
      <c r="EH28" s="128"/>
      <c r="EI28" s="126"/>
      <c r="EJ28" s="126"/>
      <c r="EK28" s="126"/>
      <c r="EL28" s="126"/>
      <c r="EM28" s="126"/>
      <c r="EN28" s="126"/>
      <c r="EO28" s="130"/>
      <c r="EP28" s="133"/>
      <c r="EQ28" s="134"/>
      <c r="ER28" s="182"/>
      <c r="ES28" s="183"/>
    </row>
    <row r="29" spans="1:151">
      <c r="A29" s="54"/>
      <c r="B29" s="55"/>
      <c r="C29" s="55"/>
      <c r="D29" s="49"/>
      <c r="E29" s="54"/>
      <c r="F29" s="61"/>
      <c r="G29" s="64"/>
      <c r="H29" s="59"/>
      <c r="I29" s="59"/>
      <c r="J29" s="59"/>
      <c r="K29" s="59"/>
      <c r="L29" s="59"/>
      <c r="M29" s="59"/>
      <c r="N29" s="67"/>
      <c r="O29" s="64"/>
      <c r="P29" s="59"/>
      <c r="Q29" s="59"/>
      <c r="R29" s="59"/>
      <c r="S29" s="59"/>
      <c r="T29" s="59"/>
      <c r="U29" s="59"/>
      <c r="V29" s="65"/>
      <c r="W29" s="74"/>
      <c r="X29" s="70"/>
      <c r="Y29" s="70"/>
      <c r="Z29" s="70"/>
      <c r="AA29" s="70"/>
      <c r="AB29" s="70"/>
      <c r="AC29" s="70"/>
      <c r="AD29" s="144"/>
      <c r="AE29" s="72"/>
      <c r="AF29" s="70"/>
      <c r="AG29" s="70"/>
      <c r="AH29" s="70"/>
      <c r="AI29" s="70"/>
      <c r="AJ29" s="70"/>
      <c r="AK29" s="70"/>
      <c r="AL29" s="76"/>
      <c r="AM29" s="82"/>
      <c r="AN29" s="80"/>
      <c r="AO29" s="80"/>
      <c r="AP29" s="80"/>
      <c r="AQ29" s="80"/>
      <c r="AR29" s="80"/>
      <c r="AS29" s="80"/>
      <c r="AT29" s="80"/>
      <c r="AU29" s="85"/>
      <c r="AV29" s="88"/>
      <c r="AW29" s="86"/>
      <c r="AX29" s="86"/>
      <c r="AY29" s="86"/>
      <c r="AZ29" s="86"/>
      <c r="BA29" s="86"/>
      <c r="BB29" s="86"/>
      <c r="BC29" s="90"/>
      <c r="BD29" s="88"/>
      <c r="BE29" s="86"/>
      <c r="BF29" s="86"/>
      <c r="BG29" s="86"/>
      <c r="BH29" s="86"/>
      <c r="BI29" s="86"/>
      <c r="BJ29" s="86"/>
      <c r="BK29" s="90"/>
      <c r="BL29" s="95"/>
      <c r="BM29" s="93"/>
      <c r="BN29" s="93"/>
      <c r="BO29" s="93"/>
      <c r="BP29" s="93"/>
      <c r="BQ29" s="93"/>
      <c r="BR29" s="93"/>
      <c r="BS29" s="97"/>
      <c r="BT29" s="95"/>
      <c r="BU29" s="93"/>
      <c r="BV29" s="93"/>
      <c r="BW29" s="93"/>
      <c r="BX29" s="93"/>
      <c r="BY29" s="93"/>
      <c r="BZ29" s="93"/>
      <c r="CA29" s="97"/>
      <c r="CB29" s="102"/>
      <c r="CC29" s="100"/>
      <c r="CD29" s="100"/>
      <c r="CE29" s="100"/>
      <c r="CF29" s="100"/>
      <c r="CG29" s="100"/>
      <c r="CH29" s="100"/>
      <c r="CI29" s="104"/>
      <c r="CJ29" s="102"/>
      <c r="CK29" s="100"/>
      <c r="CL29" s="100"/>
      <c r="CM29" s="100"/>
      <c r="CN29" s="100"/>
      <c r="CO29" s="100"/>
      <c r="CP29" s="100"/>
      <c r="CQ29" s="104"/>
      <c r="CR29" s="106"/>
      <c r="CS29" s="111"/>
      <c r="CT29" s="114"/>
      <c r="CU29" s="112"/>
      <c r="CV29" s="112"/>
      <c r="CW29" s="112"/>
      <c r="CX29" s="112"/>
      <c r="CY29" s="112"/>
      <c r="CZ29" s="112"/>
      <c r="DA29" s="116"/>
      <c r="DB29" s="114"/>
      <c r="DC29" s="112"/>
      <c r="DD29" s="112"/>
      <c r="DE29" s="112"/>
      <c r="DF29" s="112"/>
      <c r="DG29" s="112"/>
      <c r="DH29" s="112"/>
      <c r="DI29" s="116"/>
      <c r="DJ29" s="121"/>
      <c r="DK29" s="122"/>
      <c r="DL29" s="122"/>
      <c r="DM29" s="122"/>
      <c r="DN29" s="122"/>
      <c r="DO29" s="122"/>
      <c r="DP29" s="122"/>
      <c r="DQ29" s="123"/>
      <c r="DR29" s="121"/>
      <c r="DS29" s="122"/>
      <c r="DT29" s="122"/>
      <c r="DU29" s="122"/>
      <c r="DV29" s="122"/>
      <c r="DW29" s="122"/>
      <c r="DX29" s="122"/>
      <c r="DY29" s="123"/>
      <c r="DZ29" s="128"/>
      <c r="EA29" s="126"/>
      <c r="EB29" s="126"/>
      <c r="EC29" s="126"/>
      <c r="ED29" s="126"/>
      <c r="EE29" s="126"/>
      <c r="EF29" s="126"/>
      <c r="EG29" s="130"/>
      <c r="EH29" s="128"/>
      <c r="EI29" s="126"/>
      <c r="EJ29" s="126"/>
      <c r="EK29" s="126"/>
      <c r="EL29" s="126"/>
      <c r="EM29" s="126"/>
      <c r="EN29" s="126"/>
      <c r="EO29" s="130"/>
      <c r="EP29" s="133"/>
      <c r="EQ29" s="134"/>
      <c r="ER29" s="182"/>
      <c r="ES29" s="183"/>
    </row>
    <row r="30" spans="1:151">
      <c r="A30" s="54"/>
      <c r="B30" s="55"/>
      <c r="C30" s="55"/>
      <c r="D30" s="49"/>
      <c r="E30" s="54"/>
      <c r="F30" s="61"/>
      <c r="G30" s="64"/>
      <c r="H30" s="59"/>
      <c r="I30" s="59"/>
      <c r="J30" s="59"/>
      <c r="K30" s="59"/>
      <c r="L30" s="59"/>
      <c r="M30" s="59"/>
      <c r="N30" s="67"/>
      <c r="O30" s="64"/>
      <c r="P30" s="59"/>
      <c r="Q30" s="59"/>
      <c r="R30" s="59"/>
      <c r="S30" s="59"/>
      <c r="T30" s="59"/>
      <c r="U30" s="59"/>
      <c r="V30" s="65"/>
      <c r="W30" s="74"/>
      <c r="X30" s="70"/>
      <c r="Y30" s="70"/>
      <c r="Z30" s="70"/>
      <c r="AA30" s="70"/>
      <c r="AB30" s="70"/>
      <c r="AC30" s="70"/>
      <c r="AD30" s="144"/>
      <c r="AE30" s="72"/>
      <c r="AF30" s="70"/>
      <c r="AG30" s="70"/>
      <c r="AH30" s="70"/>
      <c r="AI30" s="70"/>
      <c r="AJ30" s="70"/>
      <c r="AK30" s="70"/>
      <c r="AL30" s="76"/>
      <c r="AM30" s="82"/>
      <c r="AN30" s="80"/>
      <c r="AO30" s="80"/>
      <c r="AP30" s="80"/>
      <c r="AQ30" s="80"/>
      <c r="AR30" s="80"/>
      <c r="AS30" s="80"/>
      <c r="AT30" s="80"/>
      <c r="AU30" s="85"/>
      <c r="AV30" s="88"/>
      <c r="AW30" s="86"/>
      <c r="AX30" s="86"/>
      <c r="AY30" s="86"/>
      <c r="AZ30" s="86"/>
      <c r="BA30" s="86"/>
      <c r="BB30" s="86"/>
      <c r="BC30" s="90"/>
      <c r="BD30" s="88"/>
      <c r="BE30" s="86"/>
      <c r="BF30" s="86"/>
      <c r="BG30" s="86"/>
      <c r="BH30" s="86"/>
      <c r="BI30" s="86"/>
      <c r="BJ30" s="86"/>
      <c r="BK30" s="90"/>
      <c r="BL30" s="95"/>
      <c r="BM30" s="93"/>
      <c r="BN30" s="93"/>
      <c r="BO30" s="93"/>
      <c r="BP30" s="93"/>
      <c r="BQ30" s="93"/>
      <c r="BR30" s="93"/>
      <c r="BS30" s="97"/>
      <c r="BT30" s="95"/>
      <c r="BU30" s="93"/>
      <c r="BV30" s="93"/>
      <c r="BW30" s="93"/>
      <c r="BX30" s="93"/>
      <c r="BY30" s="93"/>
      <c r="BZ30" s="93"/>
      <c r="CA30" s="97"/>
      <c r="CB30" s="102"/>
      <c r="CC30" s="100"/>
      <c r="CD30" s="100"/>
      <c r="CE30" s="100"/>
      <c r="CF30" s="100"/>
      <c r="CG30" s="100"/>
      <c r="CH30" s="100"/>
      <c r="CI30" s="104"/>
      <c r="CJ30" s="102"/>
      <c r="CK30" s="100"/>
      <c r="CL30" s="100"/>
      <c r="CM30" s="100"/>
      <c r="CN30" s="100"/>
      <c r="CO30" s="100"/>
      <c r="CP30" s="100"/>
      <c r="CQ30" s="104"/>
      <c r="CR30" s="106"/>
      <c r="CS30" s="111"/>
      <c r="CT30" s="114"/>
      <c r="CU30" s="112"/>
      <c r="CV30" s="112"/>
      <c r="CW30" s="112"/>
      <c r="CX30" s="112"/>
      <c r="CY30" s="112"/>
      <c r="CZ30" s="112"/>
      <c r="DA30" s="116"/>
      <c r="DB30" s="114"/>
      <c r="DC30" s="112"/>
      <c r="DD30" s="112"/>
      <c r="DE30" s="112"/>
      <c r="DF30" s="112"/>
      <c r="DG30" s="112"/>
      <c r="DH30" s="112"/>
      <c r="DI30" s="116"/>
      <c r="DJ30" s="121"/>
      <c r="DK30" s="122"/>
      <c r="DL30" s="122"/>
      <c r="DM30" s="122"/>
      <c r="DN30" s="122"/>
      <c r="DO30" s="122"/>
      <c r="DP30" s="122"/>
      <c r="DQ30" s="123"/>
      <c r="DR30" s="121"/>
      <c r="DS30" s="122"/>
      <c r="DT30" s="122"/>
      <c r="DU30" s="122"/>
      <c r="DV30" s="122"/>
      <c r="DW30" s="122"/>
      <c r="DX30" s="122"/>
      <c r="DY30" s="123"/>
      <c r="DZ30" s="128"/>
      <c r="EA30" s="126"/>
      <c r="EB30" s="126"/>
      <c r="EC30" s="126"/>
      <c r="ED30" s="126"/>
      <c r="EE30" s="126"/>
      <c r="EF30" s="126"/>
      <c r="EG30" s="130"/>
      <c r="EH30" s="128"/>
      <c r="EI30" s="126"/>
      <c r="EJ30" s="126"/>
      <c r="EK30" s="126"/>
      <c r="EL30" s="126"/>
      <c r="EM30" s="126"/>
      <c r="EN30" s="126"/>
      <c r="EO30" s="130"/>
      <c r="EP30" s="133"/>
      <c r="EQ30" s="134"/>
      <c r="ER30" s="182"/>
      <c r="ES30" s="183"/>
    </row>
    <row r="31" spans="1:151">
      <c r="A31" s="54"/>
      <c r="B31" s="55"/>
      <c r="C31" s="55"/>
      <c r="D31" s="49"/>
      <c r="E31" s="54"/>
      <c r="F31" s="61"/>
      <c r="G31" s="64"/>
      <c r="H31" s="59"/>
      <c r="I31" s="59"/>
      <c r="J31" s="59"/>
      <c r="K31" s="59"/>
      <c r="L31" s="59"/>
      <c r="M31" s="59"/>
      <c r="N31" s="67"/>
      <c r="O31" s="64"/>
      <c r="P31" s="59"/>
      <c r="Q31" s="59"/>
      <c r="R31" s="59"/>
      <c r="S31" s="59"/>
      <c r="T31" s="59"/>
      <c r="U31" s="59"/>
      <c r="V31" s="65"/>
      <c r="W31" s="74"/>
      <c r="X31" s="70"/>
      <c r="Y31" s="70"/>
      <c r="Z31" s="70"/>
      <c r="AA31" s="70"/>
      <c r="AB31" s="70"/>
      <c r="AC31" s="70"/>
      <c r="AD31" s="144"/>
      <c r="AE31" s="72"/>
      <c r="AF31" s="70"/>
      <c r="AG31" s="70"/>
      <c r="AH31" s="70"/>
      <c r="AI31" s="70"/>
      <c r="AJ31" s="70"/>
      <c r="AK31" s="70"/>
      <c r="AL31" s="76"/>
      <c r="AM31" s="82"/>
      <c r="AN31" s="80"/>
      <c r="AO31" s="80"/>
      <c r="AP31" s="80"/>
      <c r="AQ31" s="80"/>
      <c r="AR31" s="80"/>
      <c r="AS31" s="80"/>
      <c r="AT31" s="80"/>
      <c r="AU31" s="85"/>
      <c r="AV31" s="88"/>
      <c r="AW31" s="86"/>
      <c r="AX31" s="86"/>
      <c r="AY31" s="86"/>
      <c r="AZ31" s="86"/>
      <c r="BA31" s="86"/>
      <c r="BB31" s="86"/>
      <c r="BC31" s="90"/>
      <c r="BD31" s="88"/>
      <c r="BE31" s="86"/>
      <c r="BF31" s="86"/>
      <c r="BG31" s="86"/>
      <c r="BH31" s="86"/>
      <c r="BI31" s="86"/>
      <c r="BJ31" s="86"/>
      <c r="BK31" s="90"/>
      <c r="BL31" s="95"/>
      <c r="BM31" s="93"/>
      <c r="BN31" s="93"/>
      <c r="BO31" s="93"/>
      <c r="BP31" s="93"/>
      <c r="BQ31" s="93"/>
      <c r="BR31" s="93"/>
      <c r="BS31" s="97"/>
      <c r="BT31" s="95"/>
      <c r="BU31" s="93"/>
      <c r="BV31" s="93"/>
      <c r="BW31" s="93"/>
      <c r="BX31" s="93"/>
      <c r="BY31" s="93"/>
      <c r="BZ31" s="93"/>
      <c r="CA31" s="97"/>
      <c r="CB31" s="102"/>
      <c r="CC31" s="100"/>
      <c r="CD31" s="100"/>
      <c r="CE31" s="100"/>
      <c r="CF31" s="100"/>
      <c r="CG31" s="100"/>
      <c r="CH31" s="100"/>
      <c r="CI31" s="104"/>
      <c r="CJ31" s="102"/>
      <c r="CK31" s="100"/>
      <c r="CL31" s="100"/>
      <c r="CM31" s="100"/>
      <c r="CN31" s="100"/>
      <c r="CO31" s="100"/>
      <c r="CP31" s="100"/>
      <c r="CQ31" s="104"/>
      <c r="CR31" s="106"/>
      <c r="CS31" s="111"/>
      <c r="CT31" s="114"/>
      <c r="CU31" s="112"/>
      <c r="CV31" s="112"/>
      <c r="CW31" s="112"/>
      <c r="CX31" s="112"/>
      <c r="CY31" s="112"/>
      <c r="CZ31" s="112"/>
      <c r="DA31" s="116"/>
      <c r="DB31" s="114"/>
      <c r="DC31" s="112"/>
      <c r="DD31" s="112"/>
      <c r="DE31" s="112"/>
      <c r="DF31" s="112"/>
      <c r="DG31" s="112"/>
      <c r="DH31" s="112"/>
      <c r="DI31" s="116"/>
      <c r="DJ31" s="121"/>
      <c r="DK31" s="122"/>
      <c r="DL31" s="122"/>
      <c r="DM31" s="122"/>
      <c r="DN31" s="122"/>
      <c r="DO31" s="122"/>
      <c r="DP31" s="122"/>
      <c r="DQ31" s="123"/>
      <c r="DR31" s="121"/>
      <c r="DS31" s="122"/>
      <c r="DT31" s="122"/>
      <c r="DU31" s="122"/>
      <c r="DV31" s="122"/>
      <c r="DW31" s="122"/>
      <c r="DX31" s="122"/>
      <c r="DY31" s="123"/>
      <c r="DZ31" s="128"/>
      <c r="EA31" s="126"/>
      <c r="EB31" s="126"/>
      <c r="EC31" s="126"/>
      <c r="ED31" s="126"/>
      <c r="EE31" s="126"/>
      <c r="EF31" s="126"/>
      <c r="EG31" s="130"/>
      <c r="EH31" s="128"/>
      <c r="EI31" s="126"/>
      <c r="EJ31" s="126"/>
      <c r="EK31" s="126"/>
      <c r="EL31" s="126"/>
      <c r="EM31" s="126"/>
      <c r="EN31" s="126"/>
      <c r="EO31" s="130"/>
      <c r="EP31" s="133"/>
      <c r="EQ31" s="134"/>
      <c r="ER31" s="182"/>
      <c r="ES31" s="183"/>
    </row>
    <row r="32" spans="1:151">
      <c r="A32" s="54"/>
      <c r="B32" s="55"/>
      <c r="C32" s="55"/>
      <c r="D32" s="49"/>
      <c r="E32" s="54"/>
      <c r="F32" s="61"/>
      <c r="G32" s="64"/>
      <c r="H32" s="59"/>
      <c r="I32" s="59"/>
      <c r="J32" s="59"/>
      <c r="K32" s="59"/>
      <c r="L32" s="59"/>
      <c r="M32" s="59"/>
      <c r="N32" s="67"/>
      <c r="O32" s="64"/>
      <c r="P32" s="59"/>
      <c r="Q32" s="59"/>
      <c r="R32" s="59"/>
      <c r="S32" s="59"/>
      <c r="T32" s="59"/>
      <c r="U32" s="59"/>
      <c r="V32" s="65"/>
      <c r="W32" s="74"/>
      <c r="X32" s="70"/>
      <c r="Y32" s="70"/>
      <c r="Z32" s="70"/>
      <c r="AA32" s="70"/>
      <c r="AB32" s="70"/>
      <c r="AC32" s="70"/>
      <c r="AD32" s="144"/>
      <c r="AE32" s="72"/>
      <c r="AF32" s="70"/>
      <c r="AG32" s="70"/>
      <c r="AH32" s="70"/>
      <c r="AI32" s="70"/>
      <c r="AJ32" s="70"/>
      <c r="AK32" s="70"/>
      <c r="AL32" s="76"/>
      <c r="AM32" s="82"/>
      <c r="AN32" s="80"/>
      <c r="AO32" s="80"/>
      <c r="AP32" s="80"/>
      <c r="AQ32" s="80"/>
      <c r="AR32" s="80"/>
      <c r="AS32" s="80"/>
      <c r="AT32" s="80"/>
      <c r="AU32" s="85"/>
      <c r="AV32" s="88"/>
      <c r="AW32" s="86"/>
      <c r="AX32" s="86"/>
      <c r="AY32" s="86"/>
      <c r="AZ32" s="86"/>
      <c r="BA32" s="86"/>
      <c r="BB32" s="86"/>
      <c r="BC32" s="90"/>
      <c r="BD32" s="88"/>
      <c r="BE32" s="86"/>
      <c r="BF32" s="86"/>
      <c r="BG32" s="86"/>
      <c r="BH32" s="86"/>
      <c r="BI32" s="86"/>
      <c r="BJ32" s="86"/>
      <c r="BK32" s="90"/>
      <c r="BL32" s="95"/>
      <c r="BM32" s="93"/>
      <c r="BN32" s="93"/>
      <c r="BO32" s="93"/>
      <c r="BP32" s="93"/>
      <c r="BQ32" s="93"/>
      <c r="BR32" s="93"/>
      <c r="BS32" s="97"/>
      <c r="BT32" s="95"/>
      <c r="BU32" s="93"/>
      <c r="BV32" s="93"/>
      <c r="BW32" s="93"/>
      <c r="BX32" s="93"/>
      <c r="BY32" s="93"/>
      <c r="BZ32" s="93"/>
      <c r="CA32" s="97"/>
      <c r="CB32" s="102"/>
      <c r="CC32" s="100"/>
      <c r="CD32" s="100"/>
      <c r="CE32" s="100"/>
      <c r="CF32" s="100"/>
      <c r="CG32" s="100"/>
      <c r="CH32" s="100"/>
      <c r="CI32" s="104"/>
      <c r="CJ32" s="102"/>
      <c r="CK32" s="100"/>
      <c r="CL32" s="100"/>
      <c r="CM32" s="100"/>
      <c r="CN32" s="100"/>
      <c r="CO32" s="100"/>
      <c r="CP32" s="100"/>
      <c r="CQ32" s="104"/>
      <c r="CR32" s="106"/>
      <c r="CS32" s="111"/>
      <c r="CT32" s="114"/>
      <c r="CU32" s="112"/>
      <c r="CV32" s="112"/>
      <c r="CW32" s="112"/>
      <c r="CX32" s="112"/>
      <c r="CY32" s="112"/>
      <c r="CZ32" s="112"/>
      <c r="DA32" s="116"/>
      <c r="DB32" s="114"/>
      <c r="DC32" s="112"/>
      <c r="DD32" s="112"/>
      <c r="DE32" s="112"/>
      <c r="DF32" s="112"/>
      <c r="DG32" s="112"/>
      <c r="DH32" s="112"/>
      <c r="DI32" s="116"/>
      <c r="DJ32" s="121"/>
      <c r="DK32" s="122"/>
      <c r="DL32" s="122"/>
      <c r="DM32" s="122"/>
      <c r="DN32" s="122"/>
      <c r="DO32" s="122"/>
      <c r="DP32" s="122"/>
      <c r="DQ32" s="123"/>
      <c r="DR32" s="121"/>
      <c r="DS32" s="122"/>
      <c r="DT32" s="122"/>
      <c r="DU32" s="122"/>
      <c r="DV32" s="122"/>
      <c r="DW32" s="122"/>
      <c r="DX32" s="122"/>
      <c r="DY32" s="123"/>
      <c r="DZ32" s="128"/>
      <c r="EA32" s="126"/>
      <c r="EB32" s="126"/>
      <c r="EC32" s="126"/>
      <c r="ED32" s="126"/>
      <c r="EE32" s="126"/>
      <c r="EF32" s="126"/>
      <c r="EG32" s="130"/>
      <c r="EH32" s="128"/>
      <c r="EI32" s="126"/>
      <c r="EJ32" s="126"/>
      <c r="EK32" s="126"/>
      <c r="EL32" s="126"/>
      <c r="EM32" s="126"/>
      <c r="EN32" s="126"/>
      <c r="EO32" s="130"/>
      <c r="EP32" s="133"/>
      <c r="EQ32" s="134"/>
      <c r="ER32" s="182"/>
      <c r="ES32" s="183"/>
    </row>
    <row r="33" spans="1:149">
      <c r="A33" s="54"/>
      <c r="B33" s="55"/>
      <c r="C33" s="55"/>
      <c r="D33" s="49"/>
      <c r="E33" s="54"/>
      <c r="F33" s="61"/>
      <c r="G33" s="64"/>
      <c r="H33" s="59"/>
      <c r="I33" s="59"/>
      <c r="J33" s="59"/>
      <c r="K33" s="59"/>
      <c r="L33" s="59"/>
      <c r="M33" s="59"/>
      <c r="N33" s="67"/>
      <c r="O33" s="64"/>
      <c r="P33" s="59"/>
      <c r="Q33" s="59"/>
      <c r="R33" s="59"/>
      <c r="S33" s="59"/>
      <c r="T33" s="59"/>
      <c r="U33" s="59"/>
      <c r="V33" s="65"/>
      <c r="W33" s="74"/>
      <c r="X33" s="70"/>
      <c r="Y33" s="70"/>
      <c r="Z33" s="70"/>
      <c r="AA33" s="70"/>
      <c r="AB33" s="70"/>
      <c r="AC33" s="70"/>
      <c r="AD33" s="144"/>
      <c r="AE33" s="72"/>
      <c r="AF33" s="70"/>
      <c r="AG33" s="70"/>
      <c r="AH33" s="70"/>
      <c r="AI33" s="70"/>
      <c r="AJ33" s="70"/>
      <c r="AK33" s="70"/>
      <c r="AL33" s="76"/>
      <c r="AM33" s="82"/>
      <c r="AN33" s="80"/>
      <c r="AO33" s="80"/>
      <c r="AP33" s="80"/>
      <c r="AQ33" s="80"/>
      <c r="AR33" s="80"/>
      <c r="AS33" s="80"/>
      <c r="AT33" s="80"/>
      <c r="AU33" s="85"/>
      <c r="AV33" s="88"/>
      <c r="AW33" s="86"/>
      <c r="AX33" s="86"/>
      <c r="AY33" s="86"/>
      <c r="AZ33" s="86"/>
      <c r="BA33" s="86"/>
      <c r="BB33" s="86"/>
      <c r="BC33" s="90"/>
      <c r="BD33" s="88"/>
      <c r="BE33" s="86"/>
      <c r="BF33" s="86"/>
      <c r="BG33" s="86"/>
      <c r="BH33" s="86"/>
      <c r="BI33" s="86"/>
      <c r="BJ33" s="86"/>
      <c r="BK33" s="90"/>
      <c r="BL33" s="95"/>
      <c r="BM33" s="93"/>
      <c r="BN33" s="93"/>
      <c r="BO33" s="93"/>
      <c r="BP33" s="93"/>
      <c r="BQ33" s="93"/>
      <c r="BR33" s="93"/>
      <c r="BS33" s="97"/>
      <c r="BT33" s="95"/>
      <c r="BU33" s="93"/>
      <c r="BV33" s="93"/>
      <c r="BW33" s="93"/>
      <c r="BX33" s="93"/>
      <c r="BY33" s="93"/>
      <c r="BZ33" s="93"/>
      <c r="CA33" s="97"/>
      <c r="CB33" s="102"/>
      <c r="CC33" s="100"/>
      <c r="CD33" s="100"/>
      <c r="CE33" s="100"/>
      <c r="CF33" s="100"/>
      <c r="CG33" s="100"/>
      <c r="CH33" s="100"/>
      <c r="CI33" s="104"/>
      <c r="CJ33" s="102"/>
      <c r="CK33" s="100"/>
      <c r="CL33" s="100"/>
      <c r="CM33" s="100"/>
      <c r="CN33" s="100"/>
      <c r="CO33" s="100"/>
      <c r="CP33" s="100"/>
      <c r="CQ33" s="104"/>
      <c r="CR33" s="106"/>
      <c r="CS33" s="111"/>
      <c r="CT33" s="114"/>
      <c r="CU33" s="112"/>
      <c r="CV33" s="112"/>
      <c r="CW33" s="112"/>
      <c r="CX33" s="112"/>
      <c r="CY33" s="112"/>
      <c r="CZ33" s="112"/>
      <c r="DA33" s="116"/>
      <c r="DB33" s="114"/>
      <c r="DC33" s="112"/>
      <c r="DD33" s="112"/>
      <c r="DE33" s="112"/>
      <c r="DF33" s="112"/>
      <c r="DG33" s="112"/>
      <c r="DH33" s="112"/>
      <c r="DI33" s="116"/>
      <c r="DJ33" s="121"/>
      <c r="DK33" s="122"/>
      <c r="DL33" s="122"/>
      <c r="DM33" s="122"/>
      <c r="DN33" s="122"/>
      <c r="DO33" s="122"/>
      <c r="DP33" s="122"/>
      <c r="DQ33" s="123"/>
      <c r="DR33" s="121"/>
      <c r="DS33" s="122"/>
      <c r="DT33" s="122"/>
      <c r="DU33" s="122"/>
      <c r="DV33" s="122"/>
      <c r="DW33" s="122"/>
      <c r="DX33" s="122"/>
      <c r="DY33" s="123"/>
      <c r="DZ33" s="128"/>
      <c r="EA33" s="126"/>
      <c r="EB33" s="126"/>
      <c r="EC33" s="126"/>
      <c r="ED33" s="126"/>
      <c r="EE33" s="126"/>
      <c r="EF33" s="126"/>
      <c r="EG33" s="130"/>
      <c r="EH33" s="128"/>
      <c r="EI33" s="126"/>
      <c r="EJ33" s="126"/>
      <c r="EK33" s="126"/>
      <c r="EL33" s="126"/>
      <c r="EM33" s="126"/>
      <c r="EN33" s="126"/>
      <c r="EO33" s="130"/>
      <c r="EP33" s="133"/>
      <c r="EQ33" s="134"/>
      <c r="ER33" s="182"/>
      <c r="ES33" s="183"/>
    </row>
    <row r="34" spans="1:149">
      <c r="A34" s="54"/>
      <c r="B34" s="55"/>
      <c r="C34" s="55"/>
      <c r="D34" s="49"/>
      <c r="E34" s="54"/>
      <c r="F34" s="61"/>
      <c r="G34" s="64"/>
      <c r="H34" s="59"/>
      <c r="I34" s="59"/>
      <c r="J34" s="59"/>
      <c r="K34" s="59"/>
      <c r="L34" s="59"/>
      <c r="M34" s="59"/>
      <c r="N34" s="67"/>
      <c r="O34" s="64"/>
      <c r="P34" s="59"/>
      <c r="Q34" s="59"/>
      <c r="R34" s="59"/>
      <c r="S34" s="59"/>
      <c r="T34" s="59"/>
      <c r="U34" s="59"/>
      <c r="V34" s="65"/>
      <c r="W34" s="74"/>
      <c r="X34" s="70"/>
      <c r="Y34" s="70"/>
      <c r="Z34" s="70"/>
      <c r="AA34" s="70"/>
      <c r="AB34" s="70"/>
      <c r="AC34" s="70"/>
      <c r="AD34" s="144"/>
      <c r="AE34" s="72"/>
      <c r="AF34" s="70"/>
      <c r="AG34" s="70"/>
      <c r="AH34" s="70"/>
      <c r="AI34" s="70"/>
      <c r="AJ34" s="70"/>
      <c r="AK34" s="70"/>
      <c r="AL34" s="76"/>
      <c r="AM34" s="82"/>
      <c r="AN34" s="80"/>
      <c r="AO34" s="80"/>
      <c r="AP34" s="80"/>
      <c r="AQ34" s="80"/>
      <c r="AR34" s="80"/>
      <c r="AS34" s="80"/>
      <c r="AT34" s="80"/>
      <c r="AU34" s="85"/>
      <c r="AV34" s="88"/>
      <c r="AW34" s="86"/>
      <c r="AX34" s="86"/>
      <c r="AY34" s="86"/>
      <c r="AZ34" s="86"/>
      <c r="BA34" s="86"/>
      <c r="BB34" s="86"/>
      <c r="BC34" s="90"/>
      <c r="BD34" s="88"/>
      <c r="BE34" s="86"/>
      <c r="BF34" s="86"/>
      <c r="BG34" s="86"/>
      <c r="BH34" s="86"/>
      <c r="BI34" s="86"/>
      <c r="BJ34" s="86"/>
      <c r="BK34" s="90"/>
      <c r="BL34" s="95"/>
      <c r="BM34" s="93"/>
      <c r="BN34" s="93"/>
      <c r="BO34" s="93"/>
      <c r="BP34" s="93"/>
      <c r="BQ34" s="93"/>
      <c r="BR34" s="93"/>
      <c r="BS34" s="97"/>
      <c r="BT34" s="95"/>
      <c r="BU34" s="93"/>
      <c r="BV34" s="93"/>
      <c r="BW34" s="93"/>
      <c r="BX34" s="93"/>
      <c r="BY34" s="93"/>
      <c r="BZ34" s="93"/>
      <c r="CA34" s="97"/>
      <c r="CB34" s="102"/>
      <c r="CC34" s="100"/>
      <c r="CD34" s="100"/>
      <c r="CE34" s="100"/>
      <c r="CF34" s="100"/>
      <c r="CG34" s="100"/>
      <c r="CH34" s="100"/>
      <c r="CI34" s="104"/>
      <c r="CJ34" s="102"/>
      <c r="CK34" s="100"/>
      <c r="CL34" s="100"/>
      <c r="CM34" s="100"/>
      <c r="CN34" s="100"/>
      <c r="CO34" s="100"/>
      <c r="CP34" s="100"/>
      <c r="CQ34" s="104"/>
      <c r="CR34" s="106"/>
      <c r="CS34" s="111"/>
      <c r="CT34" s="114"/>
      <c r="CU34" s="112"/>
      <c r="CV34" s="112"/>
      <c r="CW34" s="112"/>
      <c r="CX34" s="112"/>
      <c r="CY34" s="112"/>
      <c r="CZ34" s="112"/>
      <c r="DA34" s="116"/>
      <c r="DB34" s="114"/>
      <c r="DC34" s="112"/>
      <c r="DD34" s="112"/>
      <c r="DE34" s="112"/>
      <c r="DF34" s="112"/>
      <c r="DG34" s="112"/>
      <c r="DH34" s="112"/>
      <c r="DI34" s="116"/>
      <c r="DJ34" s="121"/>
      <c r="DK34" s="122"/>
      <c r="DL34" s="122"/>
      <c r="DM34" s="122"/>
      <c r="DN34" s="122"/>
      <c r="DO34" s="122"/>
      <c r="DP34" s="122"/>
      <c r="DQ34" s="123"/>
      <c r="DR34" s="121"/>
      <c r="DS34" s="122"/>
      <c r="DT34" s="122"/>
      <c r="DU34" s="122"/>
      <c r="DV34" s="122"/>
      <c r="DW34" s="122"/>
      <c r="DX34" s="122"/>
      <c r="DY34" s="123"/>
      <c r="DZ34" s="128"/>
      <c r="EA34" s="126"/>
      <c r="EB34" s="126"/>
      <c r="EC34" s="126"/>
      <c r="ED34" s="126"/>
      <c r="EE34" s="126"/>
      <c r="EF34" s="126"/>
      <c r="EG34" s="130"/>
      <c r="EH34" s="128"/>
      <c r="EI34" s="126"/>
      <c r="EJ34" s="126"/>
      <c r="EK34" s="126"/>
      <c r="EL34" s="126"/>
      <c r="EM34" s="126"/>
      <c r="EN34" s="126"/>
      <c r="EO34" s="130"/>
      <c r="EP34" s="133"/>
      <c r="EQ34" s="134"/>
      <c r="ER34" s="182"/>
      <c r="ES34" s="183"/>
    </row>
    <row r="35" spans="1:149">
      <c r="A35" s="54"/>
      <c r="B35" s="55"/>
      <c r="C35" s="55"/>
      <c r="D35" s="49"/>
      <c r="E35" s="54"/>
      <c r="F35" s="61"/>
      <c r="G35" s="64"/>
      <c r="H35" s="59"/>
      <c r="I35" s="59"/>
      <c r="J35" s="59"/>
      <c r="K35" s="59"/>
      <c r="L35" s="59"/>
      <c r="M35" s="59"/>
      <c r="N35" s="67"/>
      <c r="O35" s="64"/>
      <c r="P35" s="59"/>
      <c r="Q35" s="59"/>
      <c r="R35" s="59"/>
      <c r="S35" s="59"/>
      <c r="T35" s="59"/>
      <c r="U35" s="59"/>
      <c r="V35" s="65"/>
      <c r="W35" s="74"/>
      <c r="X35" s="70"/>
      <c r="Y35" s="70"/>
      <c r="Z35" s="70"/>
      <c r="AA35" s="70"/>
      <c r="AB35" s="70"/>
      <c r="AC35" s="70"/>
      <c r="AD35" s="144"/>
      <c r="AE35" s="72"/>
      <c r="AF35" s="70"/>
      <c r="AG35" s="70"/>
      <c r="AH35" s="70"/>
      <c r="AI35" s="70"/>
      <c r="AJ35" s="70"/>
      <c r="AK35" s="70"/>
      <c r="AL35" s="76"/>
      <c r="AM35" s="82"/>
      <c r="AN35" s="80"/>
      <c r="AO35" s="80"/>
      <c r="AP35" s="80"/>
      <c r="AQ35" s="80"/>
      <c r="AR35" s="80"/>
      <c r="AS35" s="80"/>
      <c r="AT35" s="80"/>
      <c r="AU35" s="85"/>
      <c r="AV35" s="88"/>
      <c r="AW35" s="86"/>
      <c r="AX35" s="86"/>
      <c r="AY35" s="86"/>
      <c r="AZ35" s="86"/>
      <c r="BA35" s="86"/>
      <c r="BB35" s="86"/>
      <c r="BC35" s="90"/>
      <c r="BD35" s="88"/>
      <c r="BE35" s="86"/>
      <c r="BF35" s="86"/>
      <c r="BG35" s="86"/>
      <c r="BH35" s="86"/>
      <c r="BI35" s="86"/>
      <c r="BJ35" s="86"/>
      <c r="BK35" s="90"/>
      <c r="BL35" s="95"/>
      <c r="BM35" s="93"/>
      <c r="BN35" s="93"/>
      <c r="BO35" s="93"/>
      <c r="BP35" s="93"/>
      <c r="BQ35" s="93"/>
      <c r="BR35" s="93"/>
      <c r="BS35" s="97"/>
      <c r="BT35" s="95"/>
      <c r="BU35" s="93"/>
      <c r="BV35" s="93"/>
      <c r="BW35" s="93"/>
      <c r="BX35" s="93"/>
      <c r="BY35" s="93"/>
      <c r="BZ35" s="93"/>
      <c r="CA35" s="97"/>
      <c r="CB35" s="102"/>
      <c r="CC35" s="100"/>
      <c r="CD35" s="100"/>
      <c r="CE35" s="100"/>
      <c r="CF35" s="100"/>
      <c r="CG35" s="100"/>
      <c r="CH35" s="100"/>
      <c r="CI35" s="104"/>
      <c r="CJ35" s="102"/>
      <c r="CK35" s="100"/>
      <c r="CL35" s="100"/>
      <c r="CM35" s="100"/>
      <c r="CN35" s="100"/>
      <c r="CO35" s="100"/>
      <c r="CP35" s="100"/>
      <c r="CQ35" s="104"/>
      <c r="CR35" s="106"/>
      <c r="CS35" s="111"/>
      <c r="CT35" s="114"/>
      <c r="CU35" s="112"/>
      <c r="CV35" s="112"/>
      <c r="CW35" s="112"/>
      <c r="CX35" s="112"/>
      <c r="CY35" s="112"/>
      <c r="CZ35" s="112"/>
      <c r="DA35" s="116"/>
      <c r="DB35" s="114"/>
      <c r="DC35" s="112"/>
      <c r="DD35" s="112"/>
      <c r="DE35" s="112"/>
      <c r="DF35" s="112"/>
      <c r="DG35" s="112"/>
      <c r="DH35" s="112"/>
      <c r="DI35" s="116"/>
      <c r="DJ35" s="121"/>
      <c r="DK35" s="122"/>
      <c r="DL35" s="122"/>
      <c r="DM35" s="122"/>
      <c r="DN35" s="122"/>
      <c r="DO35" s="122"/>
      <c r="DP35" s="122"/>
      <c r="DQ35" s="123"/>
      <c r="DR35" s="121"/>
      <c r="DS35" s="122"/>
      <c r="DT35" s="122"/>
      <c r="DU35" s="122"/>
      <c r="DV35" s="122"/>
      <c r="DW35" s="122"/>
      <c r="DX35" s="122"/>
      <c r="DY35" s="123"/>
      <c r="DZ35" s="128"/>
      <c r="EA35" s="126"/>
      <c r="EB35" s="126"/>
      <c r="EC35" s="126"/>
      <c r="ED35" s="126"/>
      <c r="EE35" s="126"/>
      <c r="EF35" s="126"/>
      <c r="EG35" s="130"/>
      <c r="EH35" s="128"/>
      <c r="EI35" s="126"/>
      <c r="EJ35" s="126"/>
      <c r="EK35" s="126"/>
      <c r="EL35" s="126"/>
      <c r="EM35" s="126"/>
      <c r="EN35" s="126"/>
      <c r="EO35" s="130"/>
      <c r="EP35" s="133"/>
      <c r="EQ35" s="134"/>
      <c r="ER35" s="182"/>
      <c r="ES35" s="183"/>
    </row>
    <row r="36" spans="1:149">
      <c r="A36" s="54"/>
      <c r="B36" s="55"/>
      <c r="C36" s="55"/>
      <c r="D36" s="49"/>
      <c r="E36" s="54"/>
      <c r="F36" s="61"/>
      <c r="G36" s="64"/>
      <c r="H36" s="59"/>
      <c r="I36" s="59"/>
      <c r="J36" s="59"/>
      <c r="K36" s="59"/>
      <c r="L36" s="59"/>
      <c r="M36" s="59"/>
      <c r="N36" s="67"/>
      <c r="O36" s="64"/>
      <c r="P36" s="59"/>
      <c r="Q36" s="59"/>
      <c r="R36" s="59"/>
      <c r="S36" s="59"/>
      <c r="T36" s="59"/>
      <c r="U36" s="59"/>
      <c r="V36" s="65"/>
      <c r="W36" s="74"/>
      <c r="X36" s="70"/>
      <c r="Y36" s="70"/>
      <c r="Z36" s="70"/>
      <c r="AA36" s="70"/>
      <c r="AB36" s="70"/>
      <c r="AC36" s="70"/>
      <c r="AD36" s="144"/>
      <c r="AE36" s="72"/>
      <c r="AF36" s="70"/>
      <c r="AG36" s="70"/>
      <c r="AH36" s="70"/>
      <c r="AI36" s="70"/>
      <c r="AJ36" s="70"/>
      <c r="AK36" s="70"/>
      <c r="AL36" s="76"/>
      <c r="AM36" s="82"/>
      <c r="AN36" s="80"/>
      <c r="AO36" s="80"/>
      <c r="AP36" s="80"/>
      <c r="AQ36" s="80"/>
      <c r="AR36" s="80"/>
      <c r="AS36" s="80"/>
      <c r="AT36" s="80"/>
      <c r="AU36" s="85"/>
      <c r="AV36" s="88"/>
      <c r="AW36" s="86"/>
      <c r="AX36" s="86"/>
      <c r="AY36" s="86"/>
      <c r="AZ36" s="86"/>
      <c r="BA36" s="86"/>
      <c r="BB36" s="86"/>
      <c r="BC36" s="90"/>
      <c r="BD36" s="88"/>
      <c r="BE36" s="86"/>
      <c r="BF36" s="86"/>
      <c r="BG36" s="86"/>
      <c r="BH36" s="86"/>
      <c r="BI36" s="86"/>
      <c r="BJ36" s="86"/>
      <c r="BK36" s="90"/>
      <c r="BL36" s="95"/>
      <c r="BM36" s="93"/>
      <c r="BN36" s="93"/>
      <c r="BO36" s="93"/>
      <c r="BP36" s="93"/>
      <c r="BQ36" s="93"/>
      <c r="BR36" s="93"/>
      <c r="BS36" s="97"/>
      <c r="BT36" s="95"/>
      <c r="BU36" s="93"/>
      <c r="BV36" s="93"/>
      <c r="BW36" s="93"/>
      <c r="BX36" s="93"/>
      <c r="BY36" s="93"/>
      <c r="BZ36" s="93"/>
      <c r="CA36" s="97"/>
      <c r="CB36" s="102"/>
      <c r="CC36" s="100"/>
      <c r="CD36" s="100"/>
      <c r="CE36" s="100"/>
      <c r="CF36" s="100"/>
      <c r="CG36" s="100"/>
      <c r="CH36" s="100"/>
      <c r="CI36" s="104"/>
      <c r="CJ36" s="102"/>
      <c r="CK36" s="100"/>
      <c r="CL36" s="100"/>
      <c r="CM36" s="100"/>
      <c r="CN36" s="100"/>
      <c r="CO36" s="100"/>
      <c r="CP36" s="100"/>
      <c r="CQ36" s="104"/>
      <c r="CR36" s="106"/>
      <c r="CS36" s="111"/>
      <c r="CT36" s="114"/>
      <c r="CU36" s="112"/>
      <c r="CV36" s="112"/>
      <c r="CW36" s="112"/>
      <c r="CX36" s="112"/>
      <c r="CY36" s="112"/>
      <c r="CZ36" s="112"/>
      <c r="DA36" s="116"/>
      <c r="DB36" s="114"/>
      <c r="DC36" s="112"/>
      <c r="DD36" s="112"/>
      <c r="DE36" s="112"/>
      <c r="DF36" s="112"/>
      <c r="DG36" s="112"/>
      <c r="DH36" s="112"/>
      <c r="DI36" s="116"/>
      <c r="DJ36" s="121"/>
      <c r="DK36" s="122"/>
      <c r="DL36" s="122"/>
      <c r="DM36" s="122"/>
      <c r="DN36" s="122"/>
      <c r="DO36" s="122"/>
      <c r="DP36" s="122"/>
      <c r="DQ36" s="123"/>
      <c r="DR36" s="121"/>
      <c r="DS36" s="122"/>
      <c r="DT36" s="122"/>
      <c r="DU36" s="122"/>
      <c r="DV36" s="122"/>
      <c r="DW36" s="122"/>
      <c r="DX36" s="122"/>
      <c r="DY36" s="123"/>
      <c r="DZ36" s="128"/>
      <c r="EA36" s="126"/>
      <c r="EB36" s="126"/>
      <c r="EC36" s="126"/>
      <c r="ED36" s="126"/>
      <c r="EE36" s="126"/>
      <c r="EF36" s="126"/>
      <c r="EG36" s="130"/>
      <c r="EH36" s="128"/>
      <c r="EI36" s="126"/>
      <c r="EJ36" s="126"/>
      <c r="EK36" s="126"/>
      <c r="EL36" s="126"/>
      <c r="EM36" s="126"/>
      <c r="EN36" s="126"/>
      <c r="EO36" s="130"/>
      <c r="EP36" s="133"/>
      <c r="EQ36" s="134"/>
      <c r="ER36" s="182"/>
      <c r="ES36" s="183"/>
    </row>
    <row r="37" spans="1:149">
      <c r="A37" s="54"/>
      <c r="B37" s="55"/>
      <c r="C37" s="55"/>
      <c r="D37" s="49"/>
      <c r="E37" s="54"/>
      <c r="F37" s="61"/>
      <c r="G37" s="64"/>
      <c r="H37" s="59"/>
      <c r="I37" s="59"/>
      <c r="J37" s="59"/>
      <c r="K37" s="59"/>
      <c r="L37" s="59"/>
      <c r="M37" s="59"/>
      <c r="N37" s="67"/>
      <c r="O37" s="64"/>
      <c r="P37" s="59"/>
      <c r="Q37" s="59"/>
      <c r="R37" s="59"/>
      <c r="S37" s="59"/>
      <c r="T37" s="59"/>
      <c r="U37" s="59"/>
      <c r="V37" s="65"/>
      <c r="W37" s="74"/>
      <c r="X37" s="70"/>
      <c r="Y37" s="70"/>
      <c r="Z37" s="70"/>
      <c r="AA37" s="70"/>
      <c r="AB37" s="70"/>
      <c r="AC37" s="70"/>
      <c r="AD37" s="144"/>
      <c r="AE37" s="72"/>
      <c r="AF37" s="70"/>
      <c r="AG37" s="70"/>
      <c r="AH37" s="70"/>
      <c r="AI37" s="70"/>
      <c r="AJ37" s="70"/>
      <c r="AK37" s="70"/>
      <c r="AL37" s="76"/>
      <c r="AM37" s="82"/>
      <c r="AN37" s="80"/>
      <c r="AO37" s="80"/>
      <c r="AP37" s="80"/>
      <c r="AQ37" s="80"/>
      <c r="AR37" s="80"/>
      <c r="AS37" s="80"/>
      <c r="AT37" s="80"/>
      <c r="AU37" s="85"/>
      <c r="AV37" s="88"/>
      <c r="AW37" s="86"/>
      <c r="AX37" s="86"/>
      <c r="AY37" s="86"/>
      <c r="AZ37" s="86"/>
      <c r="BA37" s="86"/>
      <c r="BB37" s="86"/>
      <c r="BC37" s="90"/>
      <c r="BD37" s="88"/>
      <c r="BE37" s="86"/>
      <c r="BF37" s="86"/>
      <c r="BG37" s="86"/>
      <c r="BH37" s="86"/>
      <c r="BI37" s="86"/>
      <c r="BJ37" s="86"/>
      <c r="BK37" s="90"/>
      <c r="BL37" s="95"/>
      <c r="BM37" s="93"/>
      <c r="BN37" s="93"/>
      <c r="BO37" s="93"/>
      <c r="BP37" s="93"/>
      <c r="BQ37" s="93"/>
      <c r="BR37" s="93"/>
      <c r="BS37" s="97"/>
      <c r="BT37" s="95"/>
      <c r="BU37" s="93"/>
      <c r="BV37" s="93"/>
      <c r="BW37" s="93"/>
      <c r="BX37" s="93"/>
      <c r="BY37" s="93"/>
      <c r="BZ37" s="93"/>
      <c r="CA37" s="97"/>
      <c r="CB37" s="102"/>
      <c r="CC37" s="100"/>
      <c r="CD37" s="100"/>
      <c r="CE37" s="100"/>
      <c r="CF37" s="100"/>
      <c r="CG37" s="100"/>
      <c r="CH37" s="100"/>
      <c r="CI37" s="104"/>
      <c r="CJ37" s="102"/>
      <c r="CK37" s="100"/>
      <c r="CL37" s="100"/>
      <c r="CM37" s="100"/>
      <c r="CN37" s="100"/>
      <c r="CO37" s="100"/>
      <c r="CP37" s="100"/>
      <c r="CQ37" s="104"/>
      <c r="CR37" s="106"/>
      <c r="CS37" s="111"/>
      <c r="CT37" s="114"/>
      <c r="CU37" s="112"/>
      <c r="CV37" s="112"/>
      <c r="CW37" s="112"/>
      <c r="CX37" s="112"/>
      <c r="CY37" s="112"/>
      <c r="CZ37" s="112"/>
      <c r="DA37" s="116"/>
      <c r="DB37" s="114"/>
      <c r="DC37" s="112"/>
      <c r="DD37" s="112"/>
      <c r="DE37" s="112"/>
      <c r="DF37" s="112"/>
      <c r="DG37" s="112"/>
      <c r="DH37" s="112"/>
      <c r="DI37" s="116"/>
      <c r="DJ37" s="121"/>
      <c r="DK37" s="122"/>
      <c r="DL37" s="122"/>
      <c r="DM37" s="122"/>
      <c r="DN37" s="122"/>
      <c r="DO37" s="122"/>
      <c r="DP37" s="122"/>
      <c r="DQ37" s="123"/>
      <c r="DR37" s="121"/>
      <c r="DS37" s="122"/>
      <c r="DT37" s="122"/>
      <c r="DU37" s="122"/>
      <c r="DV37" s="122"/>
      <c r="DW37" s="122"/>
      <c r="DX37" s="122"/>
      <c r="DY37" s="123"/>
      <c r="DZ37" s="128"/>
      <c r="EA37" s="126"/>
      <c r="EB37" s="126"/>
      <c r="EC37" s="126"/>
      <c r="ED37" s="126"/>
      <c r="EE37" s="126"/>
      <c r="EF37" s="126"/>
      <c r="EG37" s="130"/>
      <c r="EH37" s="128"/>
      <c r="EI37" s="126"/>
      <c r="EJ37" s="126"/>
      <c r="EK37" s="126"/>
      <c r="EL37" s="126"/>
      <c r="EM37" s="126"/>
      <c r="EN37" s="126"/>
      <c r="EO37" s="130"/>
      <c r="EP37" s="133"/>
      <c r="EQ37" s="134"/>
      <c r="ER37" s="182"/>
      <c r="ES37" s="183"/>
    </row>
    <row r="38" spans="1:149">
      <c r="A38" s="54"/>
      <c r="B38" s="55"/>
      <c r="C38" s="55"/>
      <c r="D38" s="49"/>
      <c r="E38" s="54"/>
      <c r="F38" s="61"/>
      <c r="G38" s="64"/>
      <c r="H38" s="59"/>
      <c r="I38" s="59"/>
      <c r="J38" s="59"/>
      <c r="K38" s="59"/>
      <c r="L38" s="59"/>
      <c r="M38" s="59"/>
      <c r="N38" s="67"/>
      <c r="O38" s="64"/>
      <c r="P38" s="59"/>
      <c r="Q38" s="59"/>
      <c r="R38" s="59"/>
      <c r="S38" s="59"/>
      <c r="T38" s="59"/>
      <c r="U38" s="59"/>
      <c r="V38" s="65"/>
      <c r="W38" s="74"/>
      <c r="X38" s="70"/>
      <c r="Y38" s="70"/>
      <c r="Z38" s="70"/>
      <c r="AA38" s="70"/>
      <c r="AB38" s="70"/>
      <c r="AC38" s="70"/>
      <c r="AD38" s="144"/>
      <c r="AE38" s="72"/>
      <c r="AF38" s="70"/>
      <c r="AG38" s="70"/>
      <c r="AH38" s="70"/>
      <c r="AI38" s="70"/>
      <c r="AJ38" s="70"/>
      <c r="AK38" s="70"/>
      <c r="AL38" s="76"/>
      <c r="AM38" s="82"/>
      <c r="AN38" s="80"/>
      <c r="AO38" s="80"/>
      <c r="AP38" s="80"/>
      <c r="AQ38" s="80"/>
      <c r="AR38" s="80"/>
      <c r="AS38" s="80"/>
      <c r="AT38" s="80"/>
      <c r="AU38" s="85"/>
      <c r="AV38" s="88"/>
      <c r="AW38" s="86"/>
      <c r="AX38" s="86"/>
      <c r="AY38" s="86"/>
      <c r="AZ38" s="86"/>
      <c r="BA38" s="86"/>
      <c r="BB38" s="86"/>
      <c r="BC38" s="90"/>
      <c r="BD38" s="88"/>
      <c r="BE38" s="86"/>
      <c r="BF38" s="86"/>
      <c r="BG38" s="86"/>
      <c r="BH38" s="86"/>
      <c r="BI38" s="86"/>
      <c r="BJ38" s="86"/>
      <c r="BK38" s="90"/>
      <c r="BL38" s="95"/>
      <c r="BM38" s="93"/>
      <c r="BN38" s="93"/>
      <c r="BO38" s="93"/>
      <c r="BP38" s="93"/>
      <c r="BQ38" s="93"/>
      <c r="BR38" s="93"/>
      <c r="BS38" s="97"/>
      <c r="BT38" s="95"/>
      <c r="BU38" s="93"/>
      <c r="BV38" s="93"/>
      <c r="BW38" s="93"/>
      <c r="BX38" s="93"/>
      <c r="BY38" s="93"/>
      <c r="BZ38" s="93"/>
      <c r="CA38" s="97"/>
      <c r="CB38" s="102"/>
      <c r="CC38" s="100"/>
      <c r="CD38" s="100"/>
      <c r="CE38" s="100"/>
      <c r="CF38" s="100"/>
      <c r="CG38" s="100"/>
      <c r="CH38" s="100"/>
      <c r="CI38" s="104"/>
      <c r="CJ38" s="102"/>
      <c r="CK38" s="100"/>
      <c r="CL38" s="100"/>
      <c r="CM38" s="100"/>
      <c r="CN38" s="100"/>
      <c r="CO38" s="100"/>
      <c r="CP38" s="100"/>
      <c r="CQ38" s="104"/>
      <c r="CR38" s="106"/>
      <c r="CS38" s="111"/>
      <c r="CT38" s="114"/>
      <c r="CU38" s="112"/>
      <c r="CV38" s="112"/>
      <c r="CW38" s="112"/>
      <c r="CX38" s="112"/>
      <c r="CY38" s="112"/>
      <c r="CZ38" s="112"/>
      <c r="DA38" s="116"/>
      <c r="DB38" s="114"/>
      <c r="DC38" s="112"/>
      <c r="DD38" s="112"/>
      <c r="DE38" s="112"/>
      <c r="DF38" s="112"/>
      <c r="DG38" s="112"/>
      <c r="DH38" s="112"/>
      <c r="DI38" s="116"/>
      <c r="DJ38" s="121"/>
      <c r="DK38" s="122"/>
      <c r="DL38" s="122"/>
      <c r="DM38" s="122"/>
      <c r="DN38" s="122"/>
      <c r="DO38" s="122"/>
      <c r="DP38" s="122"/>
      <c r="DQ38" s="123"/>
      <c r="DR38" s="121"/>
      <c r="DS38" s="122"/>
      <c r="DT38" s="122"/>
      <c r="DU38" s="122"/>
      <c r="DV38" s="122"/>
      <c r="DW38" s="122"/>
      <c r="DX38" s="122"/>
      <c r="DY38" s="123"/>
      <c r="DZ38" s="128"/>
      <c r="EA38" s="126"/>
      <c r="EB38" s="126"/>
      <c r="EC38" s="126"/>
      <c r="ED38" s="126"/>
      <c r="EE38" s="126"/>
      <c r="EF38" s="126"/>
      <c r="EG38" s="130"/>
      <c r="EH38" s="128"/>
      <c r="EI38" s="126"/>
      <c r="EJ38" s="126"/>
      <c r="EK38" s="126"/>
      <c r="EL38" s="126"/>
      <c r="EM38" s="126"/>
      <c r="EN38" s="126"/>
      <c r="EO38" s="130"/>
      <c r="EP38" s="133"/>
      <c r="EQ38" s="134"/>
      <c r="ER38" s="182"/>
      <c r="ES38" s="183"/>
    </row>
    <row r="39" spans="1:149">
      <c r="A39" s="54"/>
      <c r="B39" s="55"/>
      <c r="C39" s="55"/>
      <c r="D39" s="49"/>
      <c r="E39" s="54"/>
      <c r="F39" s="61"/>
      <c r="G39" s="64"/>
      <c r="H39" s="59"/>
      <c r="I39" s="59"/>
      <c r="J39" s="59"/>
      <c r="K39" s="59"/>
      <c r="L39" s="59"/>
      <c r="M39" s="59"/>
      <c r="N39" s="67"/>
      <c r="O39" s="64"/>
      <c r="P39" s="59"/>
      <c r="Q39" s="59"/>
      <c r="R39" s="59"/>
      <c r="S39" s="59"/>
      <c r="T39" s="59"/>
      <c r="U39" s="59"/>
      <c r="V39" s="65"/>
      <c r="W39" s="74"/>
      <c r="X39" s="70"/>
      <c r="Y39" s="70"/>
      <c r="Z39" s="70"/>
      <c r="AA39" s="70"/>
      <c r="AB39" s="70"/>
      <c r="AC39" s="70"/>
      <c r="AD39" s="144"/>
      <c r="AE39" s="72"/>
      <c r="AF39" s="70"/>
      <c r="AG39" s="70"/>
      <c r="AH39" s="70"/>
      <c r="AI39" s="70"/>
      <c r="AJ39" s="70"/>
      <c r="AK39" s="70"/>
      <c r="AL39" s="76"/>
      <c r="AM39" s="82"/>
      <c r="AN39" s="80"/>
      <c r="AO39" s="80"/>
      <c r="AP39" s="80"/>
      <c r="AQ39" s="80"/>
      <c r="AR39" s="80"/>
      <c r="AS39" s="80"/>
      <c r="AT39" s="80"/>
      <c r="AU39" s="85"/>
      <c r="AV39" s="88"/>
      <c r="AW39" s="86"/>
      <c r="AX39" s="86"/>
      <c r="AY39" s="86"/>
      <c r="AZ39" s="86"/>
      <c r="BA39" s="86"/>
      <c r="BB39" s="86"/>
      <c r="BC39" s="90"/>
      <c r="BD39" s="88"/>
      <c r="BE39" s="86"/>
      <c r="BF39" s="86"/>
      <c r="BG39" s="86"/>
      <c r="BH39" s="86"/>
      <c r="BI39" s="86"/>
      <c r="BJ39" s="86"/>
      <c r="BK39" s="90"/>
      <c r="BL39" s="95"/>
      <c r="BM39" s="93"/>
      <c r="BN39" s="93"/>
      <c r="BO39" s="93"/>
      <c r="BP39" s="93"/>
      <c r="BQ39" s="93"/>
      <c r="BR39" s="93"/>
      <c r="BS39" s="97"/>
      <c r="BT39" s="95"/>
      <c r="BU39" s="93"/>
      <c r="BV39" s="93"/>
      <c r="BW39" s="93"/>
      <c r="BX39" s="93"/>
      <c r="BY39" s="93"/>
      <c r="BZ39" s="93"/>
      <c r="CA39" s="97"/>
      <c r="CB39" s="102"/>
      <c r="CC39" s="100"/>
      <c r="CD39" s="100"/>
      <c r="CE39" s="100"/>
      <c r="CF39" s="100"/>
      <c r="CG39" s="100"/>
      <c r="CH39" s="100"/>
      <c r="CI39" s="104"/>
      <c r="CJ39" s="102"/>
      <c r="CK39" s="100"/>
      <c r="CL39" s="100"/>
      <c r="CM39" s="100"/>
      <c r="CN39" s="100"/>
      <c r="CO39" s="100"/>
      <c r="CP39" s="100"/>
      <c r="CQ39" s="104"/>
      <c r="CR39" s="106"/>
      <c r="CS39" s="111"/>
      <c r="CT39" s="114"/>
      <c r="CU39" s="112"/>
      <c r="CV39" s="112"/>
      <c r="CW39" s="112"/>
      <c r="CX39" s="112"/>
      <c r="CY39" s="112"/>
      <c r="CZ39" s="112"/>
      <c r="DA39" s="116"/>
      <c r="DB39" s="114"/>
      <c r="DC39" s="112"/>
      <c r="DD39" s="112"/>
      <c r="DE39" s="112"/>
      <c r="DF39" s="112"/>
      <c r="DG39" s="112"/>
      <c r="DH39" s="112"/>
      <c r="DI39" s="116"/>
      <c r="DJ39" s="121"/>
      <c r="DK39" s="122"/>
      <c r="DL39" s="122"/>
      <c r="DM39" s="122"/>
      <c r="DN39" s="122"/>
      <c r="DO39" s="122"/>
      <c r="DP39" s="122"/>
      <c r="DQ39" s="123"/>
      <c r="DR39" s="121"/>
      <c r="DS39" s="122"/>
      <c r="DT39" s="122"/>
      <c r="DU39" s="122"/>
      <c r="DV39" s="122"/>
      <c r="DW39" s="122"/>
      <c r="DX39" s="122"/>
      <c r="DY39" s="123"/>
      <c r="DZ39" s="128"/>
      <c r="EA39" s="126"/>
      <c r="EB39" s="126"/>
      <c r="EC39" s="126"/>
      <c r="ED39" s="126"/>
      <c r="EE39" s="126"/>
      <c r="EF39" s="126"/>
      <c r="EG39" s="130"/>
      <c r="EH39" s="128"/>
      <c r="EI39" s="126"/>
      <c r="EJ39" s="126"/>
      <c r="EK39" s="126"/>
      <c r="EL39" s="126"/>
      <c r="EM39" s="126"/>
      <c r="EN39" s="126"/>
      <c r="EO39" s="130"/>
      <c r="EP39" s="133"/>
      <c r="EQ39" s="134"/>
      <c r="ER39" s="182"/>
      <c r="ES39" s="183"/>
    </row>
    <row r="40" spans="1:149">
      <c r="A40" s="54"/>
      <c r="B40" s="55"/>
      <c r="C40" s="55"/>
      <c r="D40" s="49"/>
      <c r="E40" s="54"/>
      <c r="F40" s="61"/>
      <c r="G40" s="64"/>
      <c r="H40" s="59"/>
      <c r="I40" s="59"/>
      <c r="J40" s="59"/>
      <c r="K40" s="59"/>
      <c r="L40" s="59"/>
      <c r="M40" s="59"/>
      <c r="N40" s="67"/>
      <c r="O40" s="64"/>
      <c r="P40" s="59"/>
      <c r="Q40" s="59"/>
      <c r="R40" s="59"/>
      <c r="S40" s="59"/>
      <c r="T40" s="59"/>
      <c r="U40" s="59"/>
      <c r="V40" s="65"/>
      <c r="W40" s="74"/>
      <c r="X40" s="70"/>
      <c r="Y40" s="70"/>
      <c r="Z40" s="70"/>
      <c r="AA40" s="70"/>
      <c r="AB40" s="70"/>
      <c r="AC40" s="70"/>
      <c r="AD40" s="144"/>
      <c r="AE40" s="72"/>
      <c r="AF40" s="70"/>
      <c r="AG40" s="70"/>
      <c r="AH40" s="70"/>
      <c r="AI40" s="70"/>
      <c r="AJ40" s="70"/>
      <c r="AK40" s="70"/>
      <c r="AL40" s="76"/>
      <c r="AM40" s="82"/>
      <c r="AN40" s="80"/>
      <c r="AO40" s="80"/>
      <c r="AP40" s="80"/>
      <c r="AQ40" s="80"/>
      <c r="AR40" s="80"/>
      <c r="AS40" s="80"/>
      <c r="AT40" s="80"/>
      <c r="AU40" s="85"/>
      <c r="AV40" s="88"/>
      <c r="AW40" s="86"/>
      <c r="AX40" s="86"/>
      <c r="AY40" s="86"/>
      <c r="AZ40" s="86"/>
      <c r="BA40" s="86"/>
      <c r="BB40" s="86"/>
      <c r="BC40" s="90"/>
      <c r="BD40" s="88"/>
      <c r="BE40" s="86"/>
      <c r="BF40" s="86"/>
      <c r="BG40" s="86"/>
      <c r="BH40" s="86"/>
      <c r="BI40" s="86"/>
      <c r="BJ40" s="86"/>
      <c r="BK40" s="90"/>
      <c r="BL40" s="95"/>
      <c r="BM40" s="93"/>
      <c r="BN40" s="93"/>
      <c r="BO40" s="93"/>
      <c r="BP40" s="93"/>
      <c r="BQ40" s="93"/>
      <c r="BR40" s="93"/>
      <c r="BS40" s="97"/>
      <c r="BT40" s="95"/>
      <c r="BU40" s="93"/>
      <c r="BV40" s="93"/>
      <c r="BW40" s="93"/>
      <c r="BX40" s="93"/>
      <c r="BY40" s="93"/>
      <c r="BZ40" s="93"/>
      <c r="CA40" s="97"/>
      <c r="CB40" s="102"/>
      <c r="CC40" s="100"/>
      <c r="CD40" s="100"/>
      <c r="CE40" s="100"/>
      <c r="CF40" s="100"/>
      <c r="CG40" s="100"/>
      <c r="CH40" s="100"/>
      <c r="CI40" s="104"/>
      <c r="CJ40" s="102"/>
      <c r="CK40" s="100"/>
      <c r="CL40" s="100"/>
      <c r="CM40" s="100"/>
      <c r="CN40" s="100"/>
      <c r="CO40" s="100"/>
      <c r="CP40" s="100"/>
      <c r="CQ40" s="104"/>
      <c r="CR40" s="106"/>
      <c r="CS40" s="111"/>
      <c r="CT40" s="114"/>
      <c r="CU40" s="112"/>
      <c r="CV40" s="112"/>
      <c r="CW40" s="112"/>
      <c r="CX40" s="112"/>
      <c r="CY40" s="112"/>
      <c r="CZ40" s="112"/>
      <c r="DA40" s="116"/>
      <c r="DB40" s="114"/>
      <c r="DC40" s="112"/>
      <c r="DD40" s="112"/>
      <c r="DE40" s="112"/>
      <c r="DF40" s="112"/>
      <c r="DG40" s="112"/>
      <c r="DH40" s="112"/>
      <c r="DI40" s="116"/>
      <c r="DJ40" s="121"/>
      <c r="DK40" s="122"/>
      <c r="DL40" s="122"/>
      <c r="DM40" s="122"/>
      <c r="DN40" s="122"/>
      <c r="DO40" s="122"/>
      <c r="DP40" s="122"/>
      <c r="DQ40" s="123"/>
      <c r="DR40" s="121"/>
      <c r="DS40" s="122"/>
      <c r="DT40" s="122"/>
      <c r="DU40" s="122"/>
      <c r="DV40" s="122"/>
      <c r="DW40" s="122"/>
      <c r="DX40" s="122"/>
      <c r="DY40" s="123"/>
      <c r="DZ40" s="128"/>
      <c r="EA40" s="126"/>
      <c r="EB40" s="126"/>
      <c r="EC40" s="126"/>
      <c r="ED40" s="126"/>
      <c r="EE40" s="126"/>
      <c r="EF40" s="126"/>
      <c r="EG40" s="130"/>
      <c r="EH40" s="128"/>
      <c r="EI40" s="126"/>
      <c r="EJ40" s="126"/>
      <c r="EK40" s="126"/>
      <c r="EL40" s="126"/>
      <c r="EM40" s="126"/>
      <c r="EN40" s="126"/>
      <c r="EO40" s="130"/>
      <c r="EP40" s="133"/>
      <c r="EQ40" s="134"/>
      <c r="ER40" s="182"/>
      <c r="ES40" s="183"/>
    </row>
    <row r="41" spans="1:149">
      <c r="A41" s="54"/>
      <c r="B41" s="55"/>
      <c r="C41" s="55"/>
      <c r="D41" s="49"/>
      <c r="E41" s="54"/>
      <c r="F41" s="61"/>
      <c r="G41" s="64"/>
      <c r="H41" s="59"/>
      <c r="I41" s="59"/>
      <c r="J41" s="59"/>
      <c r="K41" s="59"/>
      <c r="L41" s="59"/>
      <c r="M41" s="59"/>
      <c r="N41" s="67"/>
      <c r="O41" s="64"/>
      <c r="P41" s="59"/>
      <c r="Q41" s="59"/>
      <c r="R41" s="59"/>
      <c r="S41" s="59"/>
      <c r="T41" s="59"/>
      <c r="U41" s="59"/>
      <c r="V41" s="65"/>
      <c r="W41" s="74"/>
      <c r="X41" s="70"/>
      <c r="Y41" s="70"/>
      <c r="Z41" s="70"/>
      <c r="AA41" s="70"/>
      <c r="AB41" s="70"/>
      <c r="AC41" s="70"/>
      <c r="AD41" s="144"/>
      <c r="AE41" s="72"/>
      <c r="AF41" s="70"/>
      <c r="AG41" s="70"/>
      <c r="AH41" s="70"/>
      <c r="AI41" s="70"/>
      <c r="AJ41" s="70"/>
      <c r="AK41" s="70"/>
      <c r="AL41" s="76"/>
      <c r="AM41" s="82"/>
      <c r="AN41" s="80"/>
      <c r="AO41" s="80"/>
      <c r="AP41" s="80"/>
      <c r="AQ41" s="80"/>
      <c r="AR41" s="80"/>
      <c r="AS41" s="80"/>
      <c r="AT41" s="80"/>
      <c r="AU41" s="85"/>
      <c r="AV41" s="88"/>
      <c r="AW41" s="86"/>
      <c r="AX41" s="86"/>
      <c r="AY41" s="86"/>
      <c r="AZ41" s="86"/>
      <c r="BA41" s="86"/>
      <c r="BB41" s="86"/>
      <c r="BC41" s="90"/>
      <c r="BD41" s="88"/>
      <c r="BE41" s="86"/>
      <c r="BF41" s="86"/>
      <c r="BG41" s="86"/>
      <c r="BH41" s="86"/>
      <c r="BI41" s="86"/>
      <c r="BJ41" s="86"/>
      <c r="BK41" s="90"/>
      <c r="BL41" s="95"/>
      <c r="BM41" s="93"/>
      <c r="BN41" s="93"/>
      <c r="BO41" s="93"/>
      <c r="BP41" s="93"/>
      <c r="BQ41" s="93"/>
      <c r="BR41" s="93"/>
      <c r="BS41" s="97"/>
      <c r="BT41" s="95"/>
      <c r="BU41" s="93"/>
      <c r="BV41" s="93"/>
      <c r="BW41" s="93"/>
      <c r="BX41" s="93"/>
      <c r="BY41" s="93"/>
      <c r="BZ41" s="93"/>
      <c r="CA41" s="97"/>
      <c r="CB41" s="102"/>
      <c r="CC41" s="100"/>
      <c r="CD41" s="100"/>
      <c r="CE41" s="100"/>
      <c r="CF41" s="100"/>
      <c r="CG41" s="100"/>
      <c r="CH41" s="100"/>
      <c r="CI41" s="104"/>
      <c r="CJ41" s="102"/>
      <c r="CK41" s="100"/>
      <c r="CL41" s="100"/>
      <c r="CM41" s="100"/>
      <c r="CN41" s="100"/>
      <c r="CO41" s="100"/>
      <c r="CP41" s="100"/>
      <c r="CQ41" s="104"/>
      <c r="CR41" s="106"/>
      <c r="CS41" s="111"/>
      <c r="CT41" s="114"/>
      <c r="CU41" s="112"/>
      <c r="CV41" s="112"/>
      <c r="CW41" s="112"/>
      <c r="CX41" s="112"/>
      <c r="CY41" s="112"/>
      <c r="CZ41" s="112"/>
      <c r="DA41" s="116"/>
      <c r="DB41" s="114"/>
      <c r="DC41" s="112"/>
      <c r="DD41" s="112"/>
      <c r="DE41" s="112"/>
      <c r="DF41" s="112"/>
      <c r="DG41" s="112"/>
      <c r="DH41" s="112"/>
      <c r="DI41" s="116"/>
      <c r="DJ41" s="121"/>
      <c r="DK41" s="122"/>
      <c r="DL41" s="122"/>
      <c r="DM41" s="122"/>
      <c r="DN41" s="122"/>
      <c r="DO41" s="122"/>
      <c r="DP41" s="122"/>
      <c r="DQ41" s="123"/>
      <c r="DR41" s="121"/>
      <c r="DS41" s="122"/>
      <c r="DT41" s="122"/>
      <c r="DU41" s="122"/>
      <c r="DV41" s="122"/>
      <c r="DW41" s="122"/>
      <c r="DX41" s="122"/>
      <c r="DY41" s="123"/>
      <c r="DZ41" s="128"/>
      <c r="EA41" s="126"/>
      <c r="EB41" s="126"/>
      <c r="EC41" s="126"/>
      <c r="ED41" s="126"/>
      <c r="EE41" s="126"/>
      <c r="EF41" s="126"/>
      <c r="EG41" s="130"/>
      <c r="EH41" s="128"/>
      <c r="EI41" s="126"/>
      <c r="EJ41" s="126"/>
      <c r="EK41" s="126"/>
      <c r="EL41" s="126"/>
      <c r="EM41" s="126"/>
      <c r="EN41" s="126"/>
      <c r="EO41" s="130"/>
      <c r="EP41" s="133"/>
      <c r="EQ41" s="134"/>
      <c r="ER41" s="182"/>
      <c r="ES41" s="183"/>
    </row>
    <row r="42" spans="1:149">
      <c r="A42" s="54"/>
      <c r="B42" s="55"/>
      <c r="C42" s="55"/>
      <c r="D42" s="49"/>
      <c r="E42" s="54"/>
      <c r="F42" s="61"/>
      <c r="G42" s="64"/>
      <c r="H42" s="59"/>
      <c r="I42" s="59"/>
      <c r="J42" s="59"/>
      <c r="K42" s="59"/>
      <c r="L42" s="59"/>
      <c r="M42" s="59"/>
      <c r="N42" s="67"/>
      <c r="O42" s="64"/>
      <c r="P42" s="59"/>
      <c r="Q42" s="59"/>
      <c r="R42" s="59"/>
      <c r="S42" s="59"/>
      <c r="T42" s="59"/>
      <c r="U42" s="59"/>
      <c r="V42" s="65"/>
      <c r="W42" s="74"/>
      <c r="X42" s="70"/>
      <c r="Y42" s="70"/>
      <c r="Z42" s="70"/>
      <c r="AA42" s="70"/>
      <c r="AB42" s="70"/>
      <c r="AC42" s="70"/>
      <c r="AD42" s="144"/>
      <c r="AE42" s="72"/>
      <c r="AF42" s="70"/>
      <c r="AG42" s="70"/>
      <c r="AH42" s="70"/>
      <c r="AI42" s="70"/>
      <c r="AJ42" s="70"/>
      <c r="AK42" s="70"/>
      <c r="AL42" s="76"/>
      <c r="AM42" s="82"/>
      <c r="AN42" s="80"/>
      <c r="AO42" s="80"/>
      <c r="AP42" s="80"/>
      <c r="AQ42" s="80"/>
      <c r="AR42" s="80"/>
      <c r="AS42" s="80"/>
      <c r="AT42" s="80"/>
      <c r="AU42" s="85"/>
      <c r="AV42" s="88"/>
      <c r="AW42" s="86"/>
      <c r="AX42" s="86"/>
      <c r="AY42" s="86"/>
      <c r="AZ42" s="86"/>
      <c r="BA42" s="86"/>
      <c r="BB42" s="86"/>
      <c r="BC42" s="90"/>
      <c r="BD42" s="88"/>
      <c r="BE42" s="86"/>
      <c r="BF42" s="86"/>
      <c r="BG42" s="86"/>
      <c r="BH42" s="86"/>
      <c r="BI42" s="86"/>
      <c r="BJ42" s="86"/>
      <c r="BK42" s="90"/>
      <c r="BL42" s="95"/>
      <c r="BM42" s="93"/>
      <c r="BN42" s="93"/>
      <c r="BO42" s="93"/>
      <c r="BP42" s="93"/>
      <c r="BQ42" s="93"/>
      <c r="BR42" s="93"/>
      <c r="BS42" s="97"/>
      <c r="BT42" s="95"/>
      <c r="BU42" s="93"/>
      <c r="BV42" s="93"/>
      <c r="BW42" s="93"/>
      <c r="BX42" s="93"/>
      <c r="BY42" s="93"/>
      <c r="BZ42" s="93"/>
      <c r="CA42" s="97"/>
      <c r="CB42" s="102"/>
      <c r="CC42" s="100"/>
      <c r="CD42" s="100"/>
      <c r="CE42" s="100"/>
      <c r="CF42" s="100"/>
      <c r="CG42" s="100"/>
      <c r="CH42" s="100"/>
      <c r="CI42" s="104"/>
      <c r="CJ42" s="102"/>
      <c r="CK42" s="100"/>
      <c r="CL42" s="100"/>
      <c r="CM42" s="100"/>
      <c r="CN42" s="100"/>
      <c r="CO42" s="100"/>
      <c r="CP42" s="100"/>
      <c r="CQ42" s="104"/>
      <c r="CR42" s="106"/>
      <c r="CS42" s="111"/>
      <c r="CT42" s="114"/>
      <c r="CU42" s="112"/>
      <c r="CV42" s="112"/>
      <c r="CW42" s="112"/>
      <c r="CX42" s="112"/>
      <c r="CY42" s="112"/>
      <c r="CZ42" s="112"/>
      <c r="DA42" s="116"/>
      <c r="DB42" s="114"/>
      <c r="DC42" s="112"/>
      <c r="DD42" s="112"/>
      <c r="DE42" s="112"/>
      <c r="DF42" s="112"/>
      <c r="DG42" s="112"/>
      <c r="DH42" s="112"/>
      <c r="DI42" s="116"/>
      <c r="DJ42" s="121"/>
      <c r="DK42" s="122"/>
      <c r="DL42" s="122"/>
      <c r="DM42" s="122"/>
      <c r="DN42" s="122"/>
      <c r="DO42" s="122"/>
      <c r="DP42" s="122"/>
      <c r="DQ42" s="123"/>
      <c r="DR42" s="121"/>
      <c r="DS42" s="122"/>
      <c r="DT42" s="122"/>
      <c r="DU42" s="122"/>
      <c r="DV42" s="122"/>
      <c r="DW42" s="122"/>
      <c r="DX42" s="122"/>
      <c r="DY42" s="123"/>
      <c r="DZ42" s="128"/>
      <c r="EA42" s="126"/>
      <c r="EB42" s="126"/>
      <c r="EC42" s="126"/>
      <c r="ED42" s="126"/>
      <c r="EE42" s="126"/>
      <c r="EF42" s="126"/>
      <c r="EG42" s="130"/>
      <c r="EH42" s="128"/>
      <c r="EI42" s="126"/>
      <c r="EJ42" s="126"/>
      <c r="EK42" s="126"/>
      <c r="EL42" s="126"/>
      <c r="EM42" s="126"/>
      <c r="EN42" s="126"/>
      <c r="EO42" s="130"/>
      <c r="EP42" s="133"/>
      <c r="EQ42" s="134"/>
      <c r="ER42" s="182"/>
      <c r="ES42" s="183"/>
    </row>
    <row r="43" spans="1:149">
      <c r="A43" s="54"/>
      <c r="B43" s="55"/>
      <c r="C43" s="55"/>
      <c r="D43" s="49"/>
      <c r="E43" s="54"/>
      <c r="F43" s="61"/>
      <c r="G43" s="64"/>
      <c r="H43" s="59"/>
      <c r="I43" s="59"/>
      <c r="J43" s="59"/>
      <c r="K43" s="59"/>
      <c r="L43" s="59"/>
      <c r="M43" s="59"/>
      <c r="N43" s="67"/>
      <c r="O43" s="64"/>
      <c r="P43" s="59"/>
      <c r="Q43" s="59"/>
      <c r="R43" s="59"/>
      <c r="S43" s="59"/>
      <c r="T43" s="59"/>
      <c r="U43" s="59"/>
      <c r="V43" s="65"/>
      <c r="W43" s="74"/>
      <c r="X43" s="70"/>
      <c r="Y43" s="70"/>
      <c r="Z43" s="70"/>
      <c r="AA43" s="70"/>
      <c r="AB43" s="70"/>
      <c r="AC43" s="70"/>
      <c r="AD43" s="144"/>
      <c r="AE43" s="72"/>
      <c r="AF43" s="70"/>
      <c r="AG43" s="70"/>
      <c r="AH43" s="70"/>
      <c r="AI43" s="70"/>
      <c r="AJ43" s="70"/>
      <c r="AK43" s="70"/>
      <c r="AL43" s="76"/>
      <c r="AM43" s="82"/>
      <c r="AN43" s="80"/>
      <c r="AO43" s="80"/>
      <c r="AP43" s="80"/>
      <c r="AQ43" s="80"/>
      <c r="AR43" s="80"/>
      <c r="AS43" s="80"/>
      <c r="AT43" s="80"/>
      <c r="AU43" s="85"/>
      <c r="AV43" s="88"/>
      <c r="AW43" s="86"/>
      <c r="AX43" s="86"/>
      <c r="AY43" s="86"/>
      <c r="AZ43" s="86"/>
      <c r="BA43" s="86"/>
      <c r="BB43" s="86"/>
      <c r="BC43" s="90"/>
      <c r="BD43" s="88"/>
      <c r="BE43" s="86"/>
      <c r="BF43" s="86"/>
      <c r="BG43" s="86"/>
      <c r="BH43" s="86"/>
      <c r="BI43" s="86"/>
      <c r="BJ43" s="86"/>
      <c r="BK43" s="90"/>
      <c r="BL43" s="95"/>
      <c r="BM43" s="93"/>
      <c r="BN43" s="93"/>
      <c r="BO43" s="93"/>
      <c r="BP43" s="93"/>
      <c r="BQ43" s="93"/>
      <c r="BR43" s="93"/>
      <c r="BS43" s="97"/>
      <c r="BT43" s="95"/>
      <c r="BU43" s="93"/>
      <c r="BV43" s="93"/>
      <c r="BW43" s="93"/>
      <c r="BX43" s="93"/>
      <c r="BY43" s="93"/>
      <c r="BZ43" s="93"/>
      <c r="CA43" s="97"/>
      <c r="CB43" s="102"/>
      <c r="CC43" s="100"/>
      <c r="CD43" s="100"/>
      <c r="CE43" s="100"/>
      <c r="CF43" s="100"/>
      <c r="CG43" s="100"/>
      <c r="CH43" s="100"/>
      <c r="CI43" s="104"/>
      <c r="CJ43" s="102"/>
      <c r="CK43" s="100"/>
      <c r="CL43" s="100"/>
      <c r="CM43" s="100"/>
      <c r="CN43" s="100"/>
      <c r="CO43" s="100"/>
      <c r="CP43" s="100"/>
      <c r="CQ43" s="104"/>
      <c r="CR43" s="106"/>
      <c r="CS43" s="111"/>
      <c r="CT43" s="114"/>
      <c r="CU43" s="112"/>
      <c r="CV43" s="112"/>
      <c r="CW43" s="112"/>
      <c r="CX43" s="112"/>
      <c r="CY43" s="112"/>
      <c r="CZ43" s="112"/>
      <c r="DA43" s="116"/>
      <c r="DB43" s="114"/>
      <c r="DC43" s="112"/>
      <c r="DD43" s="112"/>
      <c r="DE43" s="112"/>
      <c r="DF43" s="112"/>
      <c r="DG43" s="112"/>
      <c r="DH43" s="112"/>
      <c r="DI43" s="116"/>
      <c r="DJ43" s="121"/>
      <c r="DK43" s="122"/>
      <c r="DL43" s="122"/>
      <c r="DM43" s="122"/>
      <c r="DN43" s="122"/>
      <c r="DO43" s="122"/>
      <c r="DP43" s="122"/>
      <c r="DQ43" s="123"/>
      <c r="DR43" s="121"/>
      <c r="DS43" s="122"/>
      <c r="DT43" s="122"/>
      <c r="DU43" s="122"/>
      <c r="DV43" s="122"/>
      <c r="DW43" s="122"/>
      <c r="DX43" s="122"/>
      <c r="DY43" s="123"/>
      <c r="DZ43" s="128"/>
      <c r="EA43" s="126"/>
      <c r="EB43" s="126"/>
      <c r="EC43" s="126"/>
      <c r="ED43" s="126"/>
      <c r="EE43" s="126"/>
      <c r="EF43" s="126"/>
      <c r="EG43" s="130"/>
      <c r="EH43" s="128"/>
      <c r="EI43" s="126"/>
      <c r="EJ43" s="126"/>
      <c r="EK43" s="126"/>
      <c r="EL43" s="126"/>
      <c r="EM43" s="126"/>
      <c r="EN43" s="126"/>
      <c r="EO43" s="130"/>
      <c r="EP43" s="133"/>
      <c r="EQ43" s="134"/>
      <c r="ER43" s="182"/>
      <c r="ES43" s="183"/>
    </row>
    <row r="44" spans="1:149">
      <c r="A44" s="54"/>
      <c r="B44" s="55"/>
      <c r="C44" s="55"/>
      <c r="D44" s="49"/>
      <c r="E44" s="54"/>
      <c r="F44" s="61"/>
      <c r="G44" s="64"/>
      <c r="H44" s="59"/>
      <c r="I44" s="59"/>
      <c r="J44" s="59"/>
      <c r="K44" s="59"/>
      <c r="L44" s="59"/>
      <c r="M44" s="59"/>
      <c r="N44" s="67"/>
      <c r="O44" s="64"/>
      <c r="P44" s="59"/>
      <c r="Q44" s="59"/>
      <c r="R44" s="59"/>
      <c r="S44" s="59"/>
      <c r="T44" s="59"/>
      <c r="U44" s="59"/>
      <c r="V44" s="65"/>
      <c r="W44" s="74"/>
      <c r="X44" s="70"/>
      <c r="Y44" s="70"/>
      <c r="Z44" s="70"/>
      <c r="AA44" s="70"/>
      <c r="AB44" s="70"/>
      <c r="AC44" s="70"/>
      <c r="AD44" s="144"/>
      <c r="AE44" s="72"/>
      <c r="AF44" s="70"/>
      <c r="AG44" s="70"/>
      <c r="AH44" s="70"/>
      <c r="AI44" s="70"/>
      <c r="AJ44" s="70"/>
      <c r="AK44" s="70"/>
      <c r="AL44" s="76"/>
      <c r="AM44" s="82"/>
      <c r="AN44" s="80"/>
      <c r="AO44" s="80"/>
      <c r="AP44" s="80"/>
      <c r="AQ44" s="80"/>
      <c r="AR44" s="80"/>
      <c r="AS44" s="80"/>
      <c r="AT44" s="80"/>
      <c r="AU44" s="85"/>
      <c r="AV44" s="88"/>
      <c r="AW44" s="86"/>
      <c r="AX44" s="86"/>
      <c r="AY44" s="86"/>
      <c r="AZ44" s="86"/>
      <c r="BA44" s="86"/>
      <c r="BB44" s="86"/>
      <c r="BC44" s="90"/>
      <c r="BD44" s="88"/>
      <c r="BE44" s="86"/>
      <c r="BF44" s="86"/>
      <c r="BG44" s="86"/>
      <c r="BH44" s="86"/>
      <c r="BI44" s="86"/>
      <c r="BJ44" s="86"/>
      <c r="BK44" s="90"/>
      <c r="BL44" s="95"/>
      <c r="BM44" s="93"/>
      <c r="BN44" s="93"/>
      <c r="BO44" s="93"/>
      <c r="BP44" s="93"/>
      <c r="BQ44" s="93"/>
      <c r="BR44" s="93"/>
      <c r="BS44" s="97"/>
      <c r="BT44" s="95"/>
      <c r="BU44" s="93"/>
      <c r="BV44" s="93"/>
      <c r="BW44" s="93"/>
      <c r="BX44" s="93"/>
      <c r="BY44" s="93"/>
      <c r="BZ44" s="93"/>
      <c r="CA44" s="97"/>
      <c r="CB44" s="102"/>
      <c r="CC44" s="100"/>
      <c r="CD44" s="100"/>
      <c r="CE44" s="100"/>
      <c r="CF44" s="100"/>
      <c r="CG44" s="100"/>
      <c r="CH44" s="100"/>
      <c r="CI44" s="104"/>
      <c r="CJ44" s="102"/>
      <c r="CK44" s="100"/>
      <c r="CL44" s="100"/>
      <c r="CM44" s="100"/>
      <c r="CN44" s="100"/>
      <c r="CO44" s="100"/>
      <c r="CP44" s="100"/>
      <c r="CQ44" s="104"/>
      <c r="CR44" s="106"/>
      <c r="CS44" s="111"/>
      <c r="CT44" s="114"/>
      <c r="CU44" s="112"/>
      <c r="CV44" s="112"/>
      <c r="CW44" s="112"/>
      <c r="CX44" s="112"/>
      <c r="CY44" s="112"/>
      <c r="CZ44" s="112"/>
      <c r="DA44" s="116"/>
      <c r="DB44" s="114"/>
      <c r="DC44" s="112"/>
      <c r="DD44" s="112"/>
      <c r="DE44" s="112"/>
      <c r="DF44" s="112"/>
      <c r="DG44" s="112"/>
      <c r="DH44" s="112"/>
      <c r="DI44" s="116"/>
      <c r="DJ44" s="121"/>
      <c r="DK44" s="122"/>
      <c r="DL44" s="122"/>
      <c r="DM44" s="122"/>
      <c r="DN44" s="122"/>
      <c r="DO44" s="122"/>
      <c r="DP44" s="122"/>
      <c r="DQ44" s="123"/>
      <c r="DR44" s="121"/>
      <c r="DS44" s="122"/>
      <c r="DT44" s="122"/>
      <c r="DU44" s="122"/>
      <c r="DV44" s="122"/>
      <c r="DW44" s="122"/>
      <c r="DX44" s="122"/>
      <c r="DY44" s="123"/>
      <c r="DZ44" s="128"/>
      <c r="EA44" s="126"/>
      <c r="EB44" s="126"/>
      <c r="EC44" s="126"/>
      <c r="ED44" s="126"/>
      <c r="EE44" s="126"/>
      <c r="EF44" s="126"/>
      <c r="EG44" s="130"/>
      <c r="EH44" s="128"/>
      <c r="EI44" s="126"/>
      <c r="EJ44" s="126"/>
      <c r="EK44" s="126"/>
      <c r="EL44" s="126"/>
      <c r="EM44" s="126"/>
      <c r="EN44" s="126"/>
      <c r="EO44" s="130"/>
      <c r="EP44" s="133"/>
      <c r="EQ44" s="134"/>
      <c r="ER44" s="182"/>
      <c r="ES44" s="183"/>
    </row>
    <row r="45" spans="1:149">
      <c r="A45" s="54"/>
      <c r="B45" s="55"/>
      <c r="C45" s="55"/>
      <c r="D45" s="49"/>
      <c r="E45" s="54"/>
      <c r="F45" s="61"/>
      <c r="G45" s="64"/>
      <c r="H45" s="59"/>
      <c r="I45" s="59"/>
      <c r="J45" s="59"/>
      <c r="K45" s="59"/>
      <c r="L45" s="59"/>
      <c r="M45" s="59"/>
      <c r="N45" s="67"/>
      <c r="O45" s="64"/>
      <c r="P45" s="59"/>
      <c r="Q45" s="59"/>
      <c r="R45" s="59"/>
      <c r="S45" s="59"/>
      <c r="T45" s="59"/>
      <c r="U45" s="59"/>
      <c r="V45" s="65"/>
      <c r="W45" s="74"/>
      <c r="X45" s="70"/>
      <c r="Y45" s="70"/>
      <c r="Z45" s="70"/>
      <c r="AA45" s="70"/>
      <c r="AB45" s="70"/>
      <c r="AC45" s="70"/>
      <c r="AD45" s="144"/>
      <c r="AE45" s="72"/>
      <c r="AF45" s="70"/>
      <c r="AG45" s="70"/>
      <c r="AH45" s="70"/>
      <c r="AI45" s="70"/>
      <c r="AJ45" s="70"/>
      <c r="AK45" s="70"/>
      <c r="AL45" s="76"/>
      <c r="AM45" s="82"/>
      <c r="AN45" s="80"/>
      <c r="AO45" s="80"/>
      <c r="AP45" s="80"/>
      <c r="AQ45" s="80"/>
      <c r="AR45" s="80"/>
      <c r="AS45" s="80"/>
      <c r="AT45" s="80"/>
      <c r="AU45" s="85"/>
      <c r="AV45" s="88"/>
      <c r="AW45" s="86"/>
      <c r="AX45" s="86"/>
      <c r="AY45" s="86"/>
      <c r="AZ45" s="86"/>
      <c r="BA45" s="86"/>
      <c r="BB45" s="86"/>
      <c r="BC45" s="90"/>
      <c r="BD45" s="88"/>
      <c r="BE45" s="86"/>
      <c r="BF45" s="86"/>
      <c r="BG45" s="86"/>
      <c r="BH45" s="86"/>
      <c r="BI45" s="86"/>
      <c r="BJ45" s="86"/>
      <c r="BK45" s="90"/>
      <c r="BL45" s="95"/>
      <c r="BM45" s="93"/>
      <c r="BN45" s="93"/>
      <c r="BO45" s="93"/>
      <c r="BP45" s="93"/>
      <c r="BQ45" s="93"/>
      <c r="BR45" s="93"/>
      <c r="BS45" s="97"/>
      <c r="BT45" s="95"/>
      <c r="BU45" s="93"/>
      <c r="BV45" s="93"/>
      <c r="BW45" s="93"/>
      <c r="BX45" s="93"/>
      <c r="BY45" s="93"/>
      <c r="BZ45" s="93"/>
      <c r="CA45" s="97"/>
      <c r="CB45" s="102"/>
      <c r="CC45" s="100"/>
      <c r="CD45" s="100"/>
      <c r="CE45" s="100"/>
      <c r="CF45" s="100"/>
      <c r="CG45" s="100"/>
      <c r="CH45" s="100"/>
      <c r="CI45" s="104"/>
      <c r="CJ45" s="102"/>
      <c r="CK45" s="100"/>
      <c r="CL45" s="100"/>
      <c r="CM45" s="100"/>
      <c r="CN45" s="100"/>
      <c r="CO45" s="100"/>
      <c r="CP45" s="100"/>
      <c r="CQ45" s="104"/>
      <c r="CR45" s="106"/>
      <c r="CS45" s="111"/>
      <c r="CT45" s="114"/>
      <c r="CU45" s="112"/>
      <c r="CV45" s="112"/>
      <c r="CW45" s="112"/>
      <c r="CX45" s="112"/>
      <c r="CY45" s="112"/>
      <c r="CZ45" s="112"/>
      <c r="DA45" s="116"/>
      <c r="DB45" s="114"/>
      <c r="DC45" s="112"/>
      <c r="DD45" s="112"/>
      <c r="DE45" s="112"/>
      <c r="DF45" s="112"/>
      <c r="DG45" s="112"/>
      <c r="DH45" s="112"/>
      <c r="DI45" s="116"/>
      <c r="DJ45" s="121"/>
      <c r="DK45" s="122"/>
      <c r="DL45" s="122"/>
      <c r="DM45" s="122"/>
      <c r="DN45" s="122"/>
      <c r="DO45" s="122"/>
      <c r="DP45" s="122"/>
      <c r="DQ45" s="123"/>
      <c r="DR45" s="121"/>
      <c r="DS45" s="122"/>
      <c r="DT45" s="122"/>
      <c r="DU45" s="122"/>
      <c r="DV45" s="122"/>
      <c r="DW45" s="122"/>
      <c r="DX45" s="122"/>
      <c r="DY45" s="123"/>
      <c r="DZ45" s="128"/>
      <c r="EA45" s="126"/>
      <c r="EB45" s="126"/>
      <c r="EC45" s="126"/>
      <c r="ED45" s="126"/>
      <c r="EE45" s="126"/>
      <c r="EF45" s="126"/>
      <c r="EG45" s="130"/>
      <c r="EH45" s="128"/>
      <c r="EI45" s="126"/>
      <c r="EJ45" s="126"/>
      <c r="EK45" s="126"/>
      <c r="EL45" s="126"/>
      <c r="EM45" s="126"/>
      <c r="EN45" s="126"/>
      <c r="EO45" s="130"/>
      <c r="EP45" s="133"/>
      <c r="EQ45" s="134"/>
      <c r="ER45" s="182"/>
      <c r="ES45" s="183"/>
    </row>
    <row r="46" spans="1:149">
      <c r="A46" s="54"/>
      <c r="B46" s="55"/>
      <c r="C46" s="55"/>
      <c r="D46" s="49"/>
      <c r="E46" s="54"/>
      <c r="F46" s="61"/>
      <c r="G46" s="64"/>
      <c r="H46" s="59"/>
      <c r="I46" s="59"/>
      <c r="J46" s="59"/>
      <c r="K46" s="59"/>
      <c r="L46" s="59"/>
      <c r="M46" s="59"/>
      <c r="N46" s="67"/>
      <c r="O46" s="64"/>
      <c r="P46" s="59"/>
      <c r="Q46" s="59"/>
      <c r="R46" s="59"/>
      <c r="S46" s="59"/>
      <c r="T46" s="59"/>
      <c r="U46" s="59"/>
      <c r="V46" s="65"/>
      <c r="W46" s="74"/>
      <c r="X46" s="70"/>
      <c r="Y46" s="70"/>
      <c r="Z46" s="70"/>
      <c r="AA46" s="70"/>
      <c r="AB46" s="70"/>
      <c r="AC46" s="70"/>
      <c r="AD46" s="144"/>
      <c r="AE46" s="72"/>
      <c r="AF46" s="70"/>
      <c r="AG46" s="70"/>
      <c r="AH46" s="70"/>
      <c r="AI46" s="70"/>
      <c r="AJ46" s="70"/>
      <c r="AK46" s="70"/>
      <c r="AL46" s="76"/>
      <c r="AM46" s="82"/>
      <c r="AN46" s="80"/>
      <c r="AO46" s="80"/>
      <c r="AP46" s="80"/>
      <c r="AQ46" s="80"/>
      <c r="AR46" s="80"/>
      <c r="AS46" s="80"/>
      <c r="AT46" s="80"/>
      <c r="AU46" s="85"/>
      <c r="AV46" s="88"/>
      <c r="AW46" s="86"/>
      <c r="AX46" s="86"/>
      <c r="AY46" s="86"/>
      <c r="AZ46" s="86"/>
      <c r="BA46" s="86"/>
      <c r="BB46" s="86"/>
      <c r="BC46" s="90"/>
      <c r="BD46" s="88"/>
      <c r="BE46" s="86"/>
      <c r="BF46" s="86"/>
      <c r="BG46" s="86"/>
      <c r="BH46" s="86"/>
      <c r="BI46" s="86"/>
      <c r="BJ46" s="86"/>
      <c r="BK46" s="90"/>
      <c r="BL46" s="95"/>
      <c r="BM46" s="93"/>
      <c r="BN46" s="93"/>
      <c r="BO46" s="93"/>
      <c r="BP46" s="93"/>
      <c r="BQ46" s="93"/>
      <c r="BR46" s="93"/>
      <c r="BS46" s="97"/>
      <c r="BT46" s="95"/>
      <c r="BU46" s="93"/>
      <c r="BV46" s="93"/>
      <c r="BW46" s="93"/>
      <c r="BX46" s="93"/>
      <c r="BY46" s="93"/>
      <c r="BZ46" s="93"/>
      <c r="CA46" s="97"/>
      <c r="CB46" s="102"/>
      <c r="CC46" s="100"/>
      <c r="CD46" s="100"/>
      <c r="CE46" s="100"/>
      <c r="CF46" s="100"/>
      <c r="CG46" s="100"/>
      <c r="CH46" s="100"/>
      <c r="CI46" s="104"/>
      <c r="CJ46" s="102"/>
      <c r="CK46" s="100"/>
      <c r="CL46" s="100"/>
      <c r="CM46" s="100"/>
      <c r="CN46" s="100"/>
      <c r="CO46" s="100"/>
      <c r="CP46" s="100"/>
      <c r="CQ46" s="104"/>
      <c r="CR46" s="106"/>
      <c r="CS46" s="111"/>
      <c r="CT46" s="114"/>
      <c r="CU46" s="112"/>
      <c r="CV46" s="112"/>
      <c r="CW46" s="112"/>
      <c r="CX46" s="112"/>
      <c r="CY46" s="112"/>
      <c r="CZ46" s="112"/>
      <c r="DA46" s="116"/>
      <c r="DB46" s="114"/>
      <c r="DC46" s="112"/>
      <c r="DD46" s="112"/>
      <c r="DE46" s="112"/>
      <c r="DF46" s="112"/>
      <c r="DG46" s="112"/>
      <c r="DH46" s="112"/>
      <c r="DI46" s="116"/>
      <c r="DJ46" s="121"/>
      <c r="DK46" s="122"/>
      <c r="DL46" s="122"/>
      <c r="DM46" s="122"/>
      <c r="DN46" s="122"/>
      <c r="DO46" s="122"/>
      <c r="DP46" s="122"/>
      <c r="DQ46" s="123"/>
      <c r="DR46" s="121"/>
      <c r="DS46" s="122"/>
      <c r="DT46" s="122"/>
      <c r="DU46" s="122"/>
      <c r="DV46" s="122"/>
      <c r="DW46" s="122"/>
      <c r="DX46" s="122"/>
      <c r="DY46" s="123"/>
      <c r="DZ46" s="128"/>
      <c r="EA46" s="126"/>
      <c r="EB46" s="126"/>
      <c r="EC46" s="126"/>
      <c r="ED46" s="126"/>
      <c r="EE46" s="126"/>
      <c r="EF46" s="126"/>
      <c r="EG46" s="130"/>
      <c r="EH46" s="128"/>
      <c r="EI46" s="126"/>
      <c r="EJ46" s="126"/>
      <c r="EK46" s="126"/>
      <c r="EL46" s="126"/>
      <c r="EM46" s="126"/>
      <c r="EN46" s="126"/>
      <c r="EO46" s="130"/>
      <c r="EP46" s="133"/>
      <c r="EQ46" s="134"/>
      <c r="ER46" s="182"/>
      <c r="ES46" s="183"/>
    </row>
    <row r="47" spans="1:149">
      <c r="A47" s="54"/>
      <c r="B47" s="55"/>
      <c r="C47" s="55"/>
      <c r="D47" s="49"/>
      <c r="E47" s="54"/>
      <c r="F47" s="61"/>
      <c r="G47" s="64"/>
      <c r="H47" s="59"/>
      <c r="I47" s="59"/>
      <c r="J47" s="59"/>
      <c r="K47" s="59"/>
      <c r="L47" s="59"/>
      <c r="M47" s="59"/>
      <c r="N47" s="67"/>
      <c r="O47" s="64"/>
      <c r="P47" s="59"/>
      <c r="Q47" s="59"/>
      <c r="R47" s="59"/>
      <c r="S47" s="59"/>
      <c r="T47" s="59"/>
      <c r="U47" s="59"/>
      <c r="V47" s="65"/>
      <c r="W47" s="74"/>
      <c r="X47" s="70"/>
      <c r="Y47" s="70"/>
      <c r="Z47" s="70"/>
      <c r="AA47" s="70"/>
      <c r="AB47" s="70"/>
      <c r="AC47" s="70"/>
      <c r="AD47" s="144"/>
      <c r="AE47" s="72"/>
      <c r="AF47" s="70"/>
      <c r="AG47" s="70"/>
      <c r="AH47" s="70"/>
      <c r="AI47" s="70"/>
      <c r="AJ47" s="70"/>
      <c r="AK47" s="70"/>
      <c r="AL47" s="76"/>
      <c r="AM47" s="82"/>
      <c r="AN47" s="80"/>
      <c r="AO47" s="80"/>
      <c r="AP47" s="80"/>
      <c r="AQ47" s="80"/>
      <c r="AR47" s="80"/>
      <c r="AS47" s="80"/>
      <c r="AT47" s="80"/>
      <c r="AU47" s="85"/>
      <c r="AV47" s="88"/>
      <c r="AW47" s="86"/>
      <c r="AX47" s="86"/>
      <c r="AY47" s="86"/>
      <c r="AZ47" s="86"/>
      <c r="BA47" s="86"/>
      <c r="BB47" s="86"/>
      <c r="BC47" s="90"/>
      <c r="BD47" s="88"/>
      <c r="BE47" s="86"/>
      <c r="BF47" s="86"/>
      <c r="BG47" s="86"/>
      <c r="BH47" s="86"/>
      <c r="BI47" s="86"/>
      <c r="BJ47" s="86"/>
      <c r="BK47" s="90"/>
      <c r="BL47" s="95"/>
      <c r="BM47" s="93"/>
      <c r="BN47" s="93"/>
      <c r="BO47" s="93"/>
      <c r="BP47" s="93"/>
      <c r="BQ47" s="93"/>
      <c r="BR47" s="93"/>
      <c r="BS47" s="97"/>
      <c r="BT47" s="95"/>
      <c r="BU47" s="93"/>
      <c r="BV47" s="93"/>
      <c r="BW47" s="93"/>
      <c r="BX47" s="93"/>
      <c r="BY47" s="93"/>
      <c r="BZ47" s="93"/>
      <c r="CA47" s="97"/>
      <c r="CB47" s="102"/>
      <c r="CC47" s="100"/>
      <c r="CD47" s="100"/>
      <c r="CE47" s="100"/>
      <c r="CF47" s="100"/>
      <c r="CG47" s="100"/>
      <c r="CH47" s="100"/>
      <c r="CI47" s="104"/>
      <c r="CJ47" s="102"/>
      <c r="CK47" s="100"/>
      <c r="CL47" s="100"/>
      <c r="CM47" s="100"/>
      <c r="CN47" s="100"/>
      <c r="CO47" s="100"/>
      <c r="CP47" s="100"/>
      <c r="CQ47" s="104"/>
      <c r="CR47" s="106"/>
      <c r="CS47" s="111"/>
      <c r="CT47" s="114"/>
      <c r="CU47" s="112"/>
      <c r="CV47" s="112"/>
      <c r="CW47" s="112"/>
      <c r="CX47" s="112"/>
      <c r="CY47" s="112"/>
      <c r="CZ47" s="112"/>
      <c r="DA47" s="116"/>
      <c r="DB47" s="114"/>
      <c r="DC47" s="112"/>
      <c r="DD47" s="112"/>
      <c r="DE47" s="112"/>
      <c r="DF47" s="112"/>
      <c r="DG47" s="112"/>
      <c r="DH47" s="112"/>
      <c r="DI47" s="116"/>
      <c r="DJ47" s="121"/>
      <c r="DK47" s="122"/>
      <c r="DL47" s="122"/>
      <c r="DM47" s="122"/>
      <c r="DN47" s="122"/>
      <c r="DO47" s="122"/>
      <c r="DP47" s="122"/>
      <c r="DQ47" s="123"/>
      <c r="DR47" s="121"/>
      <c r="DS47" s="122"/>
      <c r="DT47" s="122"/>
      <c r="DU47" s="122"/>
      <c r="DV47" s="122"/>
      <c r="DW47" s="122"/>
      <c r="DX47" s="122"/>
      <c r="DY47" s="123"/>
      <c r="DZ47" s="128"/>
      <c r="EA47" s="126"/>
      <c r="EB47" s="126"/>
      <c r="EC47" s="126"/>
      <c r="ED47" s="126"/>
      <c r="EE47" s="126"/>
      <c r="EF47" s="126"/>
      <c r="EG47" s="130"/>
      <c r="EH47" s="128"/>
      <c r="EI47" s="126"/>
      <c r="EJ47" s="126"/>
      <c r="EK47" s="126"/>
      <c r="EL47" s="126"/>
      <c r="EM47" s="126"/>
      <c r="EN47" s="126"/>
      <c r="EO47" s="130"/>
      <c r="EP47" s="133"/>
      <c r="EQ47" s="134"/>
      <c r="ER47" s="182"/>
      <c r="ES47" s="183"/>
    </row>
    <row r="48" spans="1:149">
      <c r="A48" s="54"/>
      <c r="B48" s="55"/>
      <c r="C48" s="55"/>
      <c r="D48" s="49"/>
      <c r="E48" s="54"/>
      <c r="F48" s="61"/>
      <c r="G48" s="64"/>
      <c r="H48" s="59"/>
      <c r="I48" s="59"/>
      <c r="J48" s="59"/>
      <c r="K48" s="59"/>
      <c r="L48" s="59"/>
      <c r="M48" s="59"/>
      <c r="N48" s="67"/>
      <c r="O48" s="64"/>
      <c r="P48" s="59"/>
      <c r="Q48" s="59"/>
      <c r="R48" s="59"/>
      <c r="S48" s="59"/>
      <c r="T48" s="59"/>
      <c r="U48" s="59"/>
      <c r="V48" s="65"/>
      <c r="W48" s="74"/>
      <c r="X48" s="70"/>
      <c r="Y48" s="70"/>
      <c r="Z48" s="70"/>
      <c r="AA48" s="70"/>
      <c r="AB48" s="70"/>
      <c r="AC48" s="70"/>
      <c r="AD48" s="144"/>
      <c r="AE48" s="72"/>
      <c r="AF48" s="70"/>
      <c r="AG48" s="70"/>
      <c r="AH48" s="70"/>
      <c r="AI48" s="70"/>
      <c r="AJ48" s="70"/>
      <c r="AK48" s="70"/>
      <c r="AL48" s="76"/>
      <c r="AM48" s="82"/>
      <c r="AN48" s="80"/>
      <c r="AO48" s="80"/>
      <c r="AP48" s="80"/>
      <c r="AQ48" s="80"/>
      <c r="AR48" s="80"/>
      <c r="AS48" s="80"/>
      <c r="AT48" s="80"/>
      <c r="AU48" s="85"/>
      <c r="AV48" s="88"/>
      <c r="AW48" s="86"/>
      <c r="AX48" s="86"/>
      <c r="AY48" s="86"/>
      <c r="AZ48" s="86"/>
      <c r="BA48" s="86"/>
      <c r="BB48" s="86"/>
      <c r="BC48" s="90"/>
      <c r="BD48" s="88"/>
      <c r="BE48" s="86"/>
      <c r="BF48" s="86"/>
      <c r="BG48" s="86"/>
      <c r="BH48" s="86"/>
      <c r="BI48" s="86"/>
      <c r="BJ48" s="86"/>
      <c r="BK48" s="90"/>
      <c r="BL48" s="95"/>
      <c r="BM48" s="93"/>
      <c r="BN48" s="93"/>
      <c r="BO48" s="93"/>
      <c r="BP48" s="93"/>
      <c r="BQ48" s="93"/>
      <c r="BR48" s="93"/>
      <c r="BS48" s="97"/>
      <c r="BT48" s="95"/>
      <c r="BU48" s="93"/>
      <c r="BV48" s="93"/>
      <c r="BW48" s="93"/>
      <c r="BX48" s="93"/>
      <c r="BY48" s="93"/>
      <c r="BZ48" s="93"/>
      <c r="CA48" s="97"/>
      <c r="CB48" s="102"/>
      <c r="CC48" s="100"/>
      <c r="CD48" s="100"/>
      <c r="CE48" s="100"/>
      <c r="CF48" s="100"/>
      <c r="CG48" s="100"/>
      <c r="CH48" s="100"/>
      <c r="CI48" s="104"/>
      <c r="CJ48" s="102"/>
      <c r="CK48" s="100"/>
      <c r="CL48" s="100"/>
      <c r="CM48" s="100"/>
      <c r="CN48" s="100"/>
      <c r="CO48" s="100"/>
      <c r="CP48" s="100"/>
      <c r="CQ48" s="104"/>
      <c r="CR48" s="106"/>
      <c r="CS48" s="111"/>
      <c r="CT48" s="114"/>
      <c r="CU48" s="112"/>
      <c r="CV48" s="112"/>
      <c r="CW48" s="112"/>
      <c r="CX48" s="112"/>
      <c r="CY48" s="112"/>
      <c r="CZ48" s="112"/>
      <c r="DA48" s="116"/>
      <c r="DB48" s="114"/>
      <c r="DC48" s="112"/>
      <c r="DD48" s="112"/>
      <c r="DE48" s="112"/>
      <c r="DF48" s="112"/>
      <c r="DG48" s="112"/>
      <c r="DH48" s="112"/>
      <c r="DI48" s="116"/>
      <c r="DJ48" s="121"/>
      <c r="DK48" s="122"/>
      <c r="DL48" s="122"/>
      <c r="DM48" s="122"/>
      <c r="DN48" s="122"/>
      <c r="DO48" s="122"/>
      <c r="DP48" s="122"/>
      <c r="DQ48" s="123"/>
      <c r="DR48" s="121"/>
      <c r="DS48" s="122"/>
      <c r="DT48" s="122"/>
      <c r="DU48" s="122"/>
      <c r="DV48" s="122"/>
      <c r="DW48" s="122"/>
      <c r="DX48" s="122"/>
      <c r="DY48" s="123"/>
      <c r="DZ48" s="128"/>
      <c r="EA48" s="126"/>
      <c r="EB48" s="126"/>
      <c r="EC48" s="126"/>
      <c r="ED48" s="126"/>
      <c r="EE48" s="126"/>
      <c r="EF48" s="126"/>
      <c r="EG48" s="130"/>
      <c r="EH48" s="128"/>
      <c r="EI48" s="126"/>
      <c r="EJ48" s="126"/>
      <c r="EK48" s="126"/>
      <c r="EL48" s="126"/>
      <c r="EM48" s="126"/>
      <c r="EN48" s="126"/>
      <c r="EO48" s="130"/>
      <c r="EP48" s="133"/>
      <c r="EQ48" s="134"/>
      <c r="ER48" s="182"/>
      <c r="ES48" s="183"/>
    </row>
    <row r="49" spans="1:149">
      <c r="A49" s="54"/>
      <c r="B49" s="55"/>
      <c r="C49" s="55"/>
      <c r="D49" s="49"/>
      <c r="E49" s="54"/>
      <c r="F49" s="61"/>
      <c r="G49" s="64"/>
      <c r="H49" s="59"/>
      <c r="I49" s="59"/>
      <c r="J49" s="59"/>
      <c r="K49" s="59"/>
      <c r="L49" s="59"/>
      <c r="M49" s="59"/>
      <c r="N49" s="67"/>
      <c r="O49" s="64"/>
      <c r="P49" s="59"/>
      <c r="Q49" s="59"/>
      <c r="R49" s="59"/>
      <c r="S49" s="59"/>
      <c r="T49" s="59"/>
      <c r="U49" s="59"/>
      <c r="V49" s="65"/>
      <c r="W49" s="74"/>
      <c r="X49" s="70"/>
      <c r="Y49" s="70"/>
      <c r="Z49" s="70"/>
      <c r="AA49" s="70"/>
      <c r="AB49" s="70"/>
      <c r="AC49" s="70"/>
      <c r="AD49" s="144"/>
      <c r="AE49" s="72"/>
      <c r="AF49" s="70"/>
      <c r="AG49" s="70"/>
      <c r="AH49" s="70"/>
      <c r="AI49" s="70"/>
      <c r="AJ49" s="70"/>
      <c r="AK49" s="70"/>
      <c r="AL49" s="76"/>
      <c r="AM49" s="82"/>
      <c r="AN49" s="80"/>
      <c r="AO49" s="80"/>
      <c r="AP49" s="80"/>
      <c r="AQ49" s="80"/>
      <c r="AR49" s="80"/>
      <c r="AS49" s="80"/>
      <c r="AT49" s="80"/>
      <c r="AU49" s="85"/>
      <c r="AV49" s="88"/>
      <c r="AW49" s="86"/>
      <c r="AX49" s="86"/>
      <c r="AY49" s="86"/>
      <c r="AZ49" s="86"/>
      <c r="BA49" s="86"/>
      <c r="BB49" s="86"/>
      <c r="BC49" s="90"/>
      <c r="BD49" s="88"/>
      <c r="BE49" s="86"/>
      <c r="BF49" s="86"/>
      <c r="BG49" s="86"/>
      <c r="BH49" s="86"/>
      <c r="BI49" s="86"/>
      <c r="BJ49" s="86"/>
      <c r="BK49" s="90"/>
      <c r="BL49" s="95"/>
      <c r="BM49" s="93"/>
      <c r="BN49" s="93"/>
      <c r="BO49" s="93"/>
      <c r="BP49" s="93"/>
      <c r="BQ49" s="93"/>
      <c r="BR49" s="93"/>
      <c r="BS49" s="97"/>
      <c r="BT49" s="95"/>
      <c r="BU49" s="93"/>
      <c r="BV49" s="93"/>
      <c r="BW49" s="93"/>
      <c r="BX49" s="93"/>
      <c r="BY49" s="93"/>
      <c r="BZ49" s="93"/>
      <c r="CA49" s="97"/>
      <c r="CB49" s="102"/>
      <c r="CC49" s="100"/>
      <c r="CD49" s="100"/>
      <c r="CE49" s="100"/>
      <c r="CF49" s="100"/>
      <c r="CG49" s="100"/>
      <c r="CH49" s="100"/>
      <c r="CI49" s="104"/>
      <c r="CJ49" s="102"/>
      <c r="CK49" s="100"/>
      <c r="CL49" s="100"/>
      <c r="CM49" s="100"/>
      <c r="CN49" s="100"/>
      <c r="CO49" s="100"/>
      <c r="CP49" s="100"/>
      <c r="CQ49" s="104"/>
      <c r="CR49" s="106"/>
      <c r="CS49" s="111"/>
      <c r="CT49" s="114"/>
      <c r="CU49" s="112"/>
      <c r="CV49" s="112"/>
      <c r="CW49" s="112"/>
      <c r="CX49" s="112"/>
      <c r="CY49" s="112"/>
      <c r="CZ49" s="112"/>
      <c r="DA49" s="116"/>
      <c r="DB49" s="114"/>
      <c r="DC49" s="112"/>
      <c r="DD49" s="112"/>
      <c r="DE49" s="112"/>
      <c r="DF49" s="112"/>
      <c r="DG49" s="112"/>
      <c r="DH49" s="112"/>
      <c r="DI49" s="116"/>
      <c r="DJ49" s="121"/>
      <c r="DK49" s="122"/>
      <c r="DL49" s="122"/>
      <c r="DM49" s="122"/>
      <c r="DN49" s="122"/>
      <c r="DO49" s="122"/>
      <c r="DP49" s="122"/>
      <c r="DQ49" s="123"/>
      <c r="DR49" s="121"/>
      <c r="DS49" s="122"/>
      <c r="DT49" s="122"/>
      <c r="DU49" s="122"/>
      <c r="DV49" s="122"/>
      <c r="DW49" s="122"/>
      <c r="DX49" s="122"/>
      <c r="DY49" s="123"/>
      <c r="DZ49" s="128"/>
      <c r="EA49" s="126"/>
      <c r="EB49" s="126"/>
      <c r="EC49" s="126"/>
      <c r="ED49" s="126"/>
      <c r="EE49" s="126"/>
      <c r="EF49" s="126"/>
      <c r="EG49" s="130"/>
      <c r="EH49" s="128"/>
      <c r="EI49" s="126"/>
      <c r="EJ49" s="126"/>
      <c r="EK49" s="126"/>
      <c r="EL49" s="126"/>
      <c r="EM49" s="126"/>
      <c r="EN49" s="126"/>
      <c r="EO49" s="130"/>
      <c r="EP49" s="133"/>
      <c r="EQ49" s="134"/>
      <c r="ER49" s="182"/>
      <c r="ES49" s="183"/>
    </row>
    <row r="50" spans="1:149">
      <c r="A50" s="54"/>
      <c r="B50" s="55"/>
      <c r="C50" s="55"/>
      <c r="D50" s="49"/>
      <c r="E50" s="54"/>
      <c r="F50" s="61"/>
      <c r="G50" s="64"/>
      <c r="H50" s="59"/>
      <c r="I50" s="59"/>
      <c r="J50" s="59"/>
      <c r="K50" s="59"/>
      <c r="L50" s="59"/>
      <c r="M50" s="59"/>
      <c r="N50" s="67"/>
      <c r="O50" s="64"/>
      <c r="P50" s="59"/>
      <c r="Q50" s="59"/>
      <c r="R50" s="59"/>
      <c r="S50" s="59"/>
      <c r="T50" s="59"/>
      <c r="U50" s="59"/>
      <c r="V50" s="65"/>
      <c r="W50" s="74"/>
      <c r="X50" s="70"/>
      <c r="Y50" s="70"/>
      <c r="Z50" s="70"/>
      <c r="AA50" s="70"/>
      <c r="AB50" s="70"/>
      <c r="AC50" s="70"/>
      <c r="AD50" s="144"/>
      <c r="AE50" s="72"/>
      <c r="AF50" s="70"/>
      <c r="AG50" s="70"/>
      <c r="AH50" s="70"/>
      <c r="AI50" s="70"/>
      <c r="AJ50" s="70"/>
      <c r="AK50" s="70"/>
      <c r="AL50" s="76"/>
      <c r="AM50" s="82"/>
      <c r="AN50" s="80"/>
      <c r="AO50" s="80"/>
      <c r="AP50" s="80"/>
      <c r="AQ50" s="80"/>
      <c r="AR50" s="80"/>
      <c r="AS50" s="80"/>
      <c r="AT50" s="80"/>
      <c r="AU50" s="85"/>
      <c r="AV50" s="88"/>
      <c r="AW50" s="86"/>
      <c r="AX50" s="86"/>
      <c r="AY50" s="86"/>
      <c r="AZ50" s="86"/>
      <c r="BA50" s="86"/>
      <c r="BB50" s="86"/>
      <c r="BC50" s="90"/>
      <c r="BD50" s="88"/>
      <c r="BE50" s="86"/>
      <c r="BF50" s="86"/>
      <c r="BG50" s="86"/>
      <c r="BH50" s="86"/>
      <c r="BI50" s="86"/>
      <c r="BJ50" s="86"/>
      <c r="BK50" s="90"/>
      <c r="BL50" s="95"/>
      <c r="BM50" s="93"/>
      <c r="BN50" s="93"/>
      <c r="BO50" s="93"/>
      <c r="BP50" s="93"/>
      <c r="BQ50" s="93"/>
      <c r="BR50" s="93"/>
      <c r="BS50" s="97"/>
      <c r="BT50" s="95"/>
      <c r="BU50" s="93"/>
      <c r="BV50" s="93"/>
      <c r="BW50" s="93"/>
      <c r="BX50" s="93"/>
      <c r="BY50" s="93"/>
      <c r="BZ50" s="93"/>
      <c r="CA50" s="97"/>
      <c r="CB50" s="102"/>
      <c r="CC50" s="100"/>
      <c r="CD50" s="100"/>
      <c r="CE50" s="100"/>
      <c r="CF50" s="100"/>
      <c r="CG50" s="100"/>
      <c r="CH50" s="100"/>
      <c r="CI50" s="104"/>
      <c r="CJ50" s="102"/>
      <c r="CK50" s="100"/>
      <c r="CL50" s="100"/>
      <c r="CM50" s="100"/>
      <c r="CN50" s="100"/>
      <c r="CO50" s="100"/>
      <c r="CP50" s="100"/>
      <c r="CQ50" s="104"/>
      <c r="CR50" s="106"/>
      <c r="CS50" s="111"/>
      <c r="CT50" s="114"/>
      <c r="CU50" s="112"/>
      <c r="CV50" s="112"/>
      <c r="CW50" s="112"/>
      <c r="CX50" s="112"/>
      <c r="CY50" s="112"/>
      <c r="CZ50" s="112"/>
      <c r="DA50" s="116"/>
      <c r="DB50" s="114"/>
      <c r="DC50" s="112"/>
      <c r="DD50" s="112"/>
      <c r="DE50" s="112"/>
      <c r="DF50" s="112"/>
      <c r="DG50" s="112"/>
      <c r="DH50" s="112"/>
      <c r="DI50" s="116"/>
      <c r="DJ50" s="121"/>
      <c r="DK50" s="122"/>
      <c r="DL50" s="122"/>
      <c r="DM50" s="122"/>
      <c r="DN50" s="122"/>
      <c r="DO50" s="122"/>
      <c r="DP50" s="122"/>
      <c r="DQ50" s="123"/>
      <c r="DR50" s="121"/>
      <c r="DS50" s="122"/>
      <c r="DT50" s="122"/>
      <c r="DU50" s="122"/>
      <c r="DV50" s="122"/>
      <c r="DW50" s="122"/>
      <c r="DX50" s="122"/>
      <c r="DY50" s="123"/>
      <c r="DZ50" s="128"/>
      <c r="EA50" s="126"/>
      <c r="EB50" s="126"/>
      <c r="EC50" s="126"/>
      <c r="ED50" s="126"/>
      <c r="EE50" s="126"/>
      <c r="EF50" s="126"/>
      <c r="EG50" s="130"/>
      <c r="EH50" s="128"/>
      <c r="EI50" s="126"/>
      <c r="EJ50" s="126"/>
      <c r="EK50" s="126"/>
      <c r="EL50" s="126"/>
      <c r="EM50" s="126"/>
      <c r="EN50" s="126"/>
      <c r="EO50" s="130"/>
      <c r="EP50" s="133"/>
      <c r="EQ50" s="134"/>
      <c r="ER50" s="182"/>
      <c r="ES50" s="183"/>
    </row>
  </sheetData>
  <mergeCells count="33">
    <mergeCell ref="EP1:EQ2"/>
    <mergeCell ref="ER1:ES2"/>
    <mergeCell ref="F2:F3"/>
    <mergeCell ref="G2:N2"/>
    <mergeCell ref="O2:V2"/>
    <mergeCell ref="W2:AD2"/>
    <mergeCell ref="AE2:AL2"/>
    <mergeCell ref="AV2:BC2"/>
    <mergeCell ref="BD2:BK2"/>
    <mergeCell ref="G1:V1"/>
    <mergeCell ref="W1:AL1"/>
    <mergeCell ref="AM1:AU2"/>
    <mergeCell ref="AV1:BK1"/>
    <mergeCell ref="BL1:CA1"/>
    <mergeCell ref="CB1:CQ1"/>
    <mergeCell ref="BL2:BS2"/>
    <mergeCell ref="CB2:CI2"/>
    <mergeCell ref="CJ2:CQ2"/>
    <mergeCell ref="EH2:EO2"/>
    <mergeCell ref="CR1:CS2"/>
    <mergeCell ref="CT1:DI1"/>
    <mergeCell ref="DJ1:DY1"/>
    <mergeCell ref="CT2:DA2"/>
    <mergeCell ref="DB2:DI2"/>
    <mergeCell ref="DJ2:DQ2"/>
    <mergeCell ref="DR2:DY2"/>
    <mergeCell ref="DZ2:EG2"/>
    <mergeCell ref="DZ1:EO1"/>
    <mergeCell ref="A2:A3"/>
    <mergeCell ref="B2:B3"/>
    <mergeCell ref="D2:D3"/>
    <mergeCell ref="E2:E3"/>
    <mergeCell ref="BT2:CA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8EAE8A0-3F30-48B9-AD2E-40DEF8C25CAB}">
            <x14:iconSet showValue="0" custom="1">
              <x14:cfvo type="percent">
                <xm:f>0</xm:f>
              </x14:cfvo>
              <x14:cfvo type="percent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ES1:ES2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9"/>
  <sheetViews>
    <sheetView topLeftCell="A21" zoomScale="75" zoomScaleNormal="75" workbookViewId="0">
      <selection activeCell="EQ46" sqref="EQ46:ES48"/>
    </sheetView>
  </sheetViews>
  <sheetFormatPr defaultRowHeight="14.4"/>
  <cols>
    <col min="1" max="6" width="8.77734375" style="217"/>
    <col min="23" max="38" width="8.77734375" style="223"/>
    <col min="39" max="47" width="8.77734375" style="80"/>
    <col min="48" max="48" width="9.109375" style="86" customWidth="1"/>
    <col min="49" max="63" width="8.77734375" style="86"/>
    <col min="64" max="79" width="8.77734375" style="229"/>
    <col min="80" max="94" width="8.77734375" style="227"/>
    <col min="95" max="95" width="8.77734375" style="231"/>
    <col min="96" max="96" width="8.77734375" style="106"/>
    <col min="97" max="97" width="8.77734375" style="111"/>
    <col min="98" max="98" width="8.77734375" style="114"/>
    <col min="99" max="112" width="8.77734375" style="112"/>
    <col min="113" max="113" width="8.77734375" style="116"/>
    <col min="114" max="114" width="8.77734375" style="121" customWidth="1"/>
    <col min="115" max="128" width="8.77734375" style="122"/>
    <col min="129" max="129" width="8.77734375" style="123"/>
    <col min="130" max="130" width="8.77734375" style="250"/>
    <col min="131" max="144" width="8.77734375" style="247"/>
    <col min="145" max="145" width="8.77734375" style="258"/>
    <col min="146" max="146" width="8.77734375" style="133"/>
    <col min="147" max="147" width="8.77734375" style="134"/>
    <col min="148" max="148" width="8.77734375" style="182"/>
    <col min="149" max="149" width="8.77734375" style="183"/>
  </cols>
  <sheetData>
    <row r="1" spans="1:151" s="213" customFormat="1" ht="28.95" customHeight="1" thickBot="1">
      <c r="A1" s="216"/>
      <c r="B1" s="216"/>
      <c r="C1" s="216"/>
      <c r="D1" s="216"/>
      <c r="E1" s="216"/>
      <c r="F1" s="216"/>
      <c r="G1" s="328" t="s">
        <v>48</v>
      </c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30" t="s">
        <v>47</v>
      </c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1" t="s">
        <v>46</v>
      </c>
      <c r="AN1" s="331"/>
      <c r="AO1" s="331"/>
      <c r="AP1" s="331"/>
      <c r="AQ1" s="331"/>
      <c r="AR1" s="331"/>
      <c r="AS1" s="331"/>
      <c r="AT1" s="331"/>
      <c r="AU1" s="331"/>
      <c r="AV1" s="332" t="s">
        <v>45</v>
      </c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3" t="s">
        <v>44</v>
      </c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4" t="s">
        <v>43</v>
      </c>
      <c r="CC1" s="334"/>
      <c r="CD1" s="334"/>
      <c r="CE1" s="334"/>
      <c r="CF1" s="334"/>
      <c r="CG1" s="334"/>
      <c r="CH1" s="334"/>
      <c r="CI1" s="334"/>
      <c r="CJ1" s="334"/>
      <c r="CK1" s="334"/>
      <c r="CL1" s="334"/>
      <c r="CM1" s="334"/>
      <c r="CN1" s="334"/>
      <c r="CO1" s="334"/>
      <c r="CP1" s="334"/>
      <c r="CQ1" s="334"/>
      <c r="CR1" s="232" t="s">
        <v>42</v>
      </c>
      <c r="CS1" s="233"/>
      <c r="CT1" s="335" t="s">
        <v>41</v>
      </c>
      <c r="CU1" s="336"/>
      <c r="CV1" s="336"/>
      <c r="CW1" s="336"/>
      <c r="CX1" s="336"/>
      <c r="CY1" s="336"/>
      <c r="CZ1" s="336"/>
      <c r="DA1" s="336"/>
      <c r="DB1" s="336"/>
      <c r="DC1" s="336"/>
      <c r="DD1" s="336"/>
      <c r="DE1" s="336"/>
      <c r="DF1" s="336"/>
      <c r="DG1" s="336"/>
      <c r="DH1" s="336"/>
      <c r="DI1" s="337"/>
      <c r="DJ1" s="341" t="s">
        <v>40</v>
      </c>
      <c r="DK1" s="342"/>
      <c r="DL1" s="342"/>
      <c r="DM1" s="342"/>
      <c r="DN1" s="342"/>
      <c r="DO1" s="342"/>
      <c r="DP1" s="342"/>
      <c r="DQ1" s="342"/>
      <c r="DR1" s="342"/>
      <c r="DS1" s="342"/>
      <c r="DT1" s="342"/>
      <c r="DU1" s="342"/>
      <c r="DV1" s="342"/>
      <c r="DW1" s="342"/>
      <c r="DX1" s="342"/>
      <c r="DY1" s="343"/>
      <c r="DZ1" s="347" t="s">
        <v>39</v>
      </c>
      <c r="EA1" s="348"/>
      <c r="EB1" s="348"/>
      <c r="EC1" s="348"/>
      <c r="ED1" s="348"/>
      <c r="EE1" s="348"/>
      <c r="EF1" s="348"/>
      <c r="EG1" s="348"/>
      <c r="EH1" s="348"/>
      <c r="EI1" s="348"/>
      <c r="EJ1" s="348"/>
      <c r="EK1" s="348"/>
      <c r="EL1" s="348"/>
      <c r="EM1" s="348"/>
      <c r="EN1" s="348"/>
      <c r="EO1" s="349"/>
      <c r="EP1" s="262" t="s">
        <v>195</v>
      </c>
      <c r="EQ1" s="263"/>
      <c r="ER1" s="260" t="s">
        <v>196</v>
      </c>
      <c r="ES1" s="255"/>
    </row>
    <row r="2" spans="1:151" s="213" customFormat="1">
      <c r="A2" s="216" t="s">
        <v>37</v>
      </c>
      <c r="B2" s="216"/>
      <c r="C2" s="216"/>
      <c r="D2" s="216" t="s">
        <v>35</v>
      </c>
      <c r="E2" s="216" t="s">
        <v>34</v>
      </c>
      <c r="F2" s="216" t="s">
        <v>33</v>
      </c>
      <c r="G2" s="329" t="s">
        <v>191</v>
      </c>
      <c r="H2" s="329"/>
      <c r="I2" s="329"/>
      <c r="J2" s="329"/>
      <c r="K2" s="329"/>
      <c r="L2" s="329"/>
      <c r="M2" s="329"/>
      <c r="N2" s="329"/>
      <c r="O2" s="329" t="s">
        <v>192</v>
      </c>
      <c r="P2" s="329"/>
      <c r="Q2" s="329"/>
      <c r="R2" s="329"/>
      <c r="S2" s="329"/>
      <c r="T2" s="329"/>
      <c r="U2" s="329"/>
      <c r="V2" s="329"/>
      <c r="W2" s="330" t="s">
        <v>191</v>
      </c>
      <c r="X2" s="330"/>
      <c r="Y2" s="330"/>
      <c r="Z2" s="330"/>
      <c r="AA2" s="330"/>
      <c r="AB2" s="330"/>
      <c r="AC2" s="330"/>
      <c r="AD2" s="330"/>
      <c r="AE2" s="330" t="s">
        <v>192</v>
      </c>
      <c r="AF2" s="330"/>
      <c r="AG2" s="330"/>
      <c r="AH2" s="330"/>
      <c r="AI2" s="330"/>
      <c r="AJ2" s="330"/>
      <c r="AK2" s="330"/>
      <c r="AL2" s="330"/>
      <c r="AM2" s="224"/>
      <c r="AN2" s="224"/>
      <c r="AO2" s="224"/>
      <c r="AP2" s="224"/>
      <c r="AQ2" s="224"/>
      <c r="AR2" s="224"/>
      <c r="AS2" s="224"/>
      <c r="AT2" s="224"/>
      <c r="AU2" s="224"/>
      <c r="AV2" s="332" t="s">
        <v>191</v>
      </c>
      <c r="AW2" s="332"/>
      <c r="AX2" s="332"/>
      <c r="AY2" s="332"/>
      <c r="AZ2" s="332"/>
      <c r="BA2" s="332"/>
      <c r="BB2" s="332"/>
      <c r="BC2" s="332"/>
      <c r="BD2" s="332" t="s">
        <v>192</v>
      </c>
      <c r="BE2" s="332"/>
      <c r="BF2" s="332"/>
      <c r="BG2" s="332"/>
      <c r="BH2" s="332"/>
      <c r="BI2" s="332"/>
      <c r="BJ2" s="332"/>
      <c r="BK2" s="332"/>
      <c r="BL2" s="333" t="s">
        <v>191</v>
      </c>
      <c r="BM2" s="333"/>
      <c r="BN2" s="333"/>
      <c r="BO2" s="333"/>
      <c r="BP2" s="333"/>
      <c r="BQ2" s="333"/>
      <c r="BR2" s="333"/>
      <c r="BS2" s="333"/>
      <c r="BT2" s="333" t="s">
        <v>192</v>
      </c>
      <c r="BU2" s="333"/>
      <c r="BV2" s="333"/>
      <c r="BW2" s="333"/>
      <c r="BX2" s="333"/>
      <c r="BY2" s="333"/>
      <c r="BZ2" s="333"/>
      <c r="CA2" s="333"/>
      <c r="CB2" s="334" t="s">
        <v>191</v>
      </c>
      <c r="CC2" s="334"/>
      <c r="CD2" s="334"/>
      <c r="CE2" s="334"/>
      <c r="CF2" s="334"/>
      <c r="CG2" s="334"/>
      <c r="CH2" s="334"/>
      <c r="CI2" s="334"/>
      <c r="CJ2" s="334" t="s">
        <v>192</v>
      </c>
      <c r="CK2" s="334"/>
      <c r="CL2" s="334"/>
      <c r="CM2" s="334"/>
      <c r="CN2" s="334"/>
      <c r="CO2" s="334"/>
      <c r="CP2" s="334"/>
      <c r="CQ2" s="334"/>
      <c r="CR2" s="105"/>
      <c r="CS2" s="110"/>
      <c r="CT2" s="338" t="s">
        <v>191</v>
      </c>
      <c r="CU2" s="339"/>
      <c r="CV2" s="339"/>
      <c r="CW2" s="339"/>
      <c r="CX2" s="339"/>
      <c r="CY2" s="339"/>
      <c r="CZ2" s="339"/>
      <c r="DA2" s="339"/>
      <c r="DB2" s="339" t="s">
        <v>192</v>
      </c>
      <c r="DC2" s="339"/>
      <c r="DD2" s="339"/>
      <c r="DE2" s="339"/>
      <c r="DF2" s="339"/>
      <c r="DG2" s="339"/>
      <c r="DH2" s="339"/>
      <c r="DI2" s="340"/>
      <c r="DJ2" s="344" t="s">
        <v>191</v>
      </c>
      <c r="DK2" s="345"/>
      <c r="DL2" s="345"/>
      <c r="DM2" s="345"/>
      <c r="DN2" s="345"/>
      <c r="DO2" s="345"/>
      <c r="DP2" s="345"/>
      <c r="DQ2" s="346"/>
      <c r="DR2" s="344" t="s">
        <v>192</v>
      </c>
      <c r="DS2" s="345"/>
      <c r="DT2" s="345"/>
      <c r="DU2" s="345"/>
      <c r="DV2" s="345"/>
      <c r="DW2" s="345"/>
      <c r="DX2" s="345"/>
      <c r="DY2" s="346"/>
      <c r="DZ2" s="350" t="s">
        <v>191</v>
      </c>
      <c r="EA2" s="351"/>
      <c r="EB2" s="351"/>
      <c r="EC2" s="351"/>
      <c r="ED2" s="351"/>
      <c r="EE2" s="351"/>
      <c r="EF2" s="351"/>
      <c r="EG2" s="352"/>
      <c r="EH2" s="350" t="s">
        <v>192</v>
      </c>
      <c r="EI2" s="351"/>
      <c r="EJ2" s="351"/>
      <c r="EK2" s="351"/>
      <c r="EL2" s="351"/>
      <c r="EM2" s="351"/>
      <c r="EN2" s="351"/>
      <c r="EO2" s="352"/>
      <c r="EP2" s="264"/>
      <c r="EQ2" s="265"/>
      <c r="ER2" s="261"/>
      <c r="ES2" s="256"/>
    </row>
    <row r="3" spans="1:151" s="213" customFormat="1">
      <c r="A3" s="216"/>
      <c r="B3" s="216" t="s">
        <v>89</v>
      </c>
      <c r="C3" s="216" t="s">
        <v>36</v>
      </c>
      <c r="D3" s="216"/>
      <c r="E3" s="216"/>
      <c r="F3" s="216"/>
      <c r="G3" s="218" t="s">
        <v>31</v>
      </c>
      <c r="H3" s="218" t="s">
        <v>30</v>
      </c>
      <c r="I3" s="218" t="s">
        <v>29</v>
      </c>
      <c r="J3" s="218" t="s">
        <v>28</v>
      </c>
      <c r="K3" s="218" t="s">
        <v>27</v>
      </c>
      <c r="L3" s="218" t="s">
        <v>26</v>
      </c>
      <c r="M3" s="218" t="s">
        <v>25</v>
      </c>
      <c r="N3" s="218" t="s">
        <v>24</v>
      </c>
      <c r="O3" s="218" t="s">
        <v>31</v>
      </c>
      <c r="P3" s="218" t="s">
        <v>30</v>
      </c>
      <c r="Q3" s="218" t="s">
        <v>29</v>
      </c>
      <c r="R3" s="218" t="s">
        <v>28</v>
      </c>
      <c r="S3" s="218" t="s">
        <v>27</v>
      </c>
      <c r="T3" s="218" t="s">
        <v>26</v>
      </c>
      <c r="U3" s="218" t="s">
        <v>25</v>
      </c>
      <c r="V3" s="220" t="s">
        <v>24</v>
      </c>
      <c r="W3" s="222" t="s">
        <v>31</v>
      </c>
      <c r="X3" s="222" t="s">
        <v>30</v>
      </c>
      <c r="Y3" s="222" t="s">
        <v>29</v>
      </c>
      <c r="Z3" s="222" t="s">
        <v>28</v>
      </c>
      <c r="AA3" s="222" t="s">
        <v>27</v>
      </c>
      <c r="AB3" s="222" t="s">
        <v>26</v>
      </c>
      <c r="AC3" s="222" t="s">
        <v>25</v>
      </c>
      <c r="AD3" s="222" t="s">
        <v>24</v>
      </c>
      <c r="AE3" s="222" t="s">
        <v>31</v>
      </c>
      <c r="AF3" s="222" t="s">
        <v>30</v>
      </c>
      <c r="AG3" s="222" t="s">
        <v>29</v>
      </c>
      <c r="AH3" s="222" t="s">
        <v>28</v>
      </c>
      <c r="AI3" s="222" t="s">
        <v>27</v>
      </c>
      <c r="AJ3" s="222" t="s">
        <v>26</v>
      </c>
      <c r="AK3" s="222" t="s">
        <v>25</v>
      </c>
      <c r="AL3" s="222" t="s">
        <v>24</v>
      </c>
      <c r="AM3" s="224" t="s">
        <v>31</v>
      </c>
      <c r="AN3" s="224" t="s">
        <v>30</v>
      </c>
      <c r="AO3" s="224" t="s">
        <v>29</v>
      </c>
      <c r="AP3" s="224" t="s">
        <v>28</v>
      </c>
      <c r="AQ3" s="224" t="s">
        <v>27</v>
      </c>
      <c r="AR3" s="224" t="s">
        <v>26</v>
      </c>
      <c r="AS3" s="224" t="s">
        <v>25</v>
      </c>
      <c r="AT3" s="224" t="s">
        <v>24</v>
      </c>
      <c r="AU3" s="224"/>
      <c r="AV3" s="225" t="s">
        <v>31</v>
      </c>
      <c r="AW3" s="225" t="s">
        <v>30</v>
      </c>
      <c r="AX3" s="225" t="s">
        <v>29</v>
      </c>
      <c r="AY3" s="225" t="s">
        <v>28</v>
      </c>
      <c r="AZ3" s="225" t="s">
        <v>27</v>
      </c>
      <c r="BA3" s="225" t="s">
        <v>26</v>
      </c>
      <c r="BB3" s="225" t="s">
        <v>25</v>
      </c>
      <c r="BC3" s="225" t="s">
        <v>24</v>
      </c>
      <c r="BD3" s="225" t="s">
        <v>31</v>
      </c>
      <c r="BE3" s="225" t="s">
        <v>30</v>
      </c>
      <c r="BF3" s="225" t="s">
        <v>29</v>
      </c>
      <c r="BG3" s="225" t="s">
        <v>28</v>
      </c>
      <c r="BH3" s="225" t="s">
        <v>27</v>
      </c>
      <c r="BI3" s="225" t="s">
        <v>26</v>
      </c>
      <c r="BJ3" s="225" t="s">
        <v>25</v>
      </c>
      <c r="BK3" s="225" t="s">
        <v>24</v>
      </c>
      <c r="BL3" s="228" t="s">
        <v>31</v>
      </c>
      <c r="BM3" s="228" t="s">
        <v>30</v>
      </c>
      <c r="BN3" s="228" t="s">
        <v>29</v>
      </c>
      <c r="BO3" s="228" t="s">
        <v>28</v>
      </c>
      <c r="BP3" s="228" t="s">
        <v>27</v>
      </c>
      <c r="BQ3" s="228" t="s">
        <v>26</v>
      </c>
      <c r="BR3" s="228" t="s">
        <v>25</v>
      </c>
      <c r="BS3" s="228" t="s">
        <v>24</v>
      </c>
      <c r="BT3" s="228" t="s">
        <v>31</v>
      </c>
      <c r="BU3" s="228" t="s">
        <v>30</v>
      </c>
      <c r="BV3" s="228" t="s">
        <v>29</v>
      </c>
      <c r="BW3" s="228" t="s">
        <v>28</v>
      </c>
      <c r="BX3" s="228" t="s">
        <v>27</v>
      </c>
      <c r="BY3" s="228" t="s">
        <v>26</v>
      </c>
      <c r="BZ3" s="228" t="s">
        <v>25</v>
      </c>
      <c r="CA3" s="228" t="s">
        <v>24</v>
      </c>
      <c r="CB3" s="226" t="s">
        <v>31</v>
      </c>
      <c r="CC3" s="226" t="s">
        <v>30</v>
      </c>
      <c r="CD3" s="226" t="s">
        <v>29</v>
      </c>
      <c r="CE3" s="226" t="s">
        <v>28</v>
      </c>
      <c r="CF3" s="226" t="s">
        <v>27</v>
      </c>
      <c r="CG3" s="226" t="s">
        <v>26</v>
      </c>
      <c r="CH3" s="226" t="s">
        <v>25</v>
      </c>
      <c r="CI3" s="226" t="s">
        <v>24</v>
      </c>
      <c r="CJ3" s="226" t="s">
        <v>31</v>
      </c>
      <c r="CK3" s="226" t="s">
        <v>30</v>
      </c>
      <c r="CL3" s="226" t="s">
        <v>29</v>
      </c>
      <c r="CM3" s="226" t="s">
        <v>28</v>
      </c>
      <c r="CN3" s="226" t="s">
        <v>27</v>
      </c>
      <c r="CO3" s="226" t="s">
        <v>26</v>
      </c>
      <c r="CP3" s="226" t="s">
        <v>25</v>
      </c>
      <c r="CQ3" s="230" t="s">
        <v>24</v>
      </c>
      <c r="CR3" s="105" t="s">
        <v>82</v>
      </c>
      <c r="CS3" s="110" t="s">
        <v>83</v>
      </c>
      <c r="CT3" s="235" t="s">
        <v>31</v>
      </c>
      <c r="CU3" s="234" t="s">
        <v>30</v>
      </c>
      <c r="CV3" s="234" t="s">
        <v>29</v>
      </c>
      <c r="CW3" s="234" t="s">
        <v>28</v>
      </c>
      <c r="CX3" s="234" t="s">
        <v>27</v>
      </c>
      <c r="CY3" s="234" t="s">
        <v>26</v>
      </c>
      <c r="CZ3" s="234" t="s">
        <v>25</v>
      </c>
      <c r="DA3" s="234" t="s">
        <v>24</v>
      </c>
      <c r="DB3" s="234" t="s">
        <v>31</v>
      </c>
      <c r="DC3" s="234" t="s">
        <v>30</v>
      </c>
      <c r="DD3" s="234" t="s">
        <v>29</v>
      </c>
      <c r="DE3" s="234" t="s">
        <v>28</v>
      </c>
      <c r="DF3" s="234" t="s">
        <v>27</v>
      </c>
      <c r="DG3" s="234" t="s">
        <v>26</v>
      </c>
      <c r="DH3" s="234" t="s">
        <v>25</v>
      </c>
      <c r="DI3" s="236" t="s">
        <v>24</v>
      </c>
      <c r="DJ3" s="238" t="s">
        <v>31</v>
      </c>
      <c r="DK3" s="237" t="s">
        <v>30</v>
      </c>
      <c r="DL3" s="237" t="s">
        <v>29</v>
      </c>
      <c r="DM3" s="237" t="s">
        <v>28</v>
      </c>
      <c r="DN3" s="237" t="s">
        <v>27</v>
      </c>
      <c r="DO3" s="237" t="s">
        <v>26</v>
      </c>
      <c r="DP3" s="237" t="s">
        <v>25</v>
      </c>
      <c r="DQ3" s="239" t="s">
        <v>24</v>
      </c>
      <c r="DR3" s="238" t="s">
        <v>31</v>
      </c>
      <c r="DS3" s="237" t="s">
        <v>30</v>
      </c>
      <c r="DT3" s="237" t="s">
        <v>29</v>
      </c>
      <c r="DU3" s="237" t="s">
        <v>28</v>
      </c>
      <c r="DV3" s="237" t="s">
        <v>27</v>
      </c>
      <c r="DW3" s="237" t="s">
        <v>26</v>
      </c>
      <c r="DX3" s="237" t="s">
        <v>25</v>
      </c>
      <c r="DY3" s="244" t="s">
        <v>24</v>
      </c>
      <c r="DZ3" s="248" t="s">
        <v>31</v>
      </c>
      <c r="EA3" s="246" t="s">
        <v>30</v>
      </c>
      <c r="EB3" s="246" t="s">
        <v>29</v>
      </c>
      <c r="EC3" s="246" t="s">
        <v>28</v>
      </c>
      <c r="ED3" s="246" t="s">
        <v>27</v>
      </c>
      <c r="EE3" s="246" t="s">
        <v>26</v>
      </c>
      <c r="EF3" s="246" t="s">
        <v>25</v>
      </c>
      <c r="EG3" s="249" t="s">
        <v>24</v>
      </c>
      <c r="EH3" s="248" t="s">
        <v>31</v>
      </c>
      <c r="EI3" s="246" t="s">
        <v>30</v>
      </c>
      <c r="EJ3" s="246" t="s">
        <v>29</v>
      </c>
      <c r="EK3" s="246" t="s">
        <v>28</v>
      </c>
      <c r="EL3" s="246" t="s">
        <v>27</v>
      </c>
      <c r="EM3" s="246" t="s">
        <v>26</v>
      </c>
      <c r="EN3" s="246" t="s">
        <v>25</v>
      </c>
      <c r="EO3" s="257" t="s">
        <v>24</v>
      </c>
      <c r="EP3" s="264" t="s">
        <v>193</v>
      </c>
      <c r="EQ3" s="265" t="s">
        <v>194</v>
      </c>
      <c r="ER3" s="261" t="s">
        <v>193</v>
      </c>
      <c r="ES3" s="256" t="s">
        <v>194</v>
      </c>
    </row>
    <row r="4" spans="1:151">
      <c r="A4" s="217" t="s">
        <v>88</v>
      </c>
      <c r="B4" s="217" t="s">
        <v>99</v>
      </c>
      <c r="C4" s="217" t="s">
        <v>90</v>
      </c>
      <c r="D4" s="217" t="s">
        <v>129</v>
      </c>
      <c r="E4" s="217" t="s">
        <v>130</v>
      </c>
      <c r="F4" s="217">
        <v>1314</v>
      </c>
      <c r="G4" s="219">
        <v>7.2</v>
      </c>
      <c r="H4" s="219">
        <v>2.09</v>
      </c>
      <c r="I4" s="219">
        <v>269.60000000000002</v>
      </c>
      <c r="J4" s="219">
        <v>1.6</v>
      </c>
      <c r="K4" s="219">
        <v>1</v>
      </c>
      <c r="L4" s="219">
        <v>0.03</v>
      </c>
      <c r="M4" s="219">
        <v>0</v>
      </c>
      <c r="N4" s="219">
        <v>25</v>
      </c>
      <c r="O4" s="219">
        <v>5.8</v>
      </c>
      <c r="P4" s="219">
        <v>7.04</v>
      </c>
      <c r="Q4" s="219">
        <v>406.2</v>
      </c>
      <c r="R4" s="219">
        <v>41</v>
      </c>
      <c r="S4" s="219">
        <v>0</v>
      </c>
      <c r="T4" s="219">
        <v>0.03</v>
      </c>
      <c r="U4" s="219">
        <v>0</v>
      </c>
      <c r="V4" s="221">
        <v>3.36</v>
      </c>
      <c r="W4" s="223">
        <v>7.5</v>
      </c>
      <c r="X4" s="223">
        <v>7</v>
      </c>
      <c r="Y4" s="223">
        <v>1000</v>
      </c>
      <c r="Z4" s="223">
        <v>10</v>
      </c>
      <c r="AA4" s="223">
        <v>1.5</v>
      </c>
      <c r="AB4" s="223">
        <v>1</v>
      </c>
      <c r="AC4" s="223">
        <v>0.3</v>
      </c>
      <c r="AD4" s="223">
        <v>5</v>
      </c>
      <c r="AE4" s="223">
        <v>7.5</v>
      </c>
      <c r="AF4" s="223">
        <v>7</v>
      </c>
      <c r="AG4" s="223">
        <v>1000</v>
      </c>
      <c r="AH4" s="223">
        <v>10</v>
      </c>
      <c r="AI4" s="223">
        <v>1.5</v>
      </c>
      <c r="AJ4" s="223">
        <v>1</v>
      </c>
      <c r="AK4" s="223">
        <v>0.3</v>
      </c>
      <c r="AL4" s="223">
        <v>5</v>
      </c>
      <c r="AM4" s="80">
        <v>4</v>
      </c>
      <c r="AN4" s="80">
        <v>5</v>
      </c>
      <c r="AO4" s="80">
        <v>3</v>
      </c>
      <c r="AP4" s="80">
        <v>5</v>
      </c>
      <c r="AQ4" s="80">
        <v>4</v>
      </c>
      <c r="AR4" s="80">
        <v>4</v>
      </c>
      <c r="AS4" s="80">
        <v>3</v>
      </c>
      <c r="AT4" s="80">
        <v>3</v>
      </c>
      <c r="AU4" s="80">
        <f>SUM(AM4:AT4)</f>
        <v>31</v>
      </c>
      <c r="AV4" s="86">
        <v>0</v>
      </c>
      <c r="AW4" s="86">
        <v>0</v>
      </c>
      <c r="AX4" s="86">
        <v>0</v>
      </c>
      <c r="AY4" s="86">
        <v>0</v>
      </c>
      <c r="AZ4" s="86">
        <v>0</v>
      </c>
      <c r="BA4" s="86">
        <v>0</v>
      </c>
      <c r="BB4" s="86">
        <v>0</v>
      </c>
      <c r="BC4" s="86">
        <v>0</v>
      </c>
      <c r="BD4" s="86">
        <v>0</v>
      </c>
      <c r="BE4" s="86">
        <v>0</v>
      </c>
      <c r="BF4" s="86">
        <v>0</v>
      </c>
      <c r="BG4" s="86">
        <v>0</v>
      </c>
      <c r="BH4" s="86">
        <v>0</v>
      </c>
      <c r="BI4" s="86">
        <v>0</v>
      </c>
      <c r="BJ4" s="86">
        <v>0</v>
      </c>
      <c r="BK4" s="86">
        <v>0</v>
      </c>
      <c r="BL4" s="229">
        <v>1</v>
      </c>
      <c r="BM4" s="229">
        <v>1</v>
      </c>
      <c r="BN4" s="229">
        <v>1</v>
      </c>
      <c r="BO4" s="229">
        <v>1</v>
      </c>
      <c r="BP4" s="229">
        <v>1</v>
      </c>
      <c r="BQ4" s="229">
        <v>1</v>
      </c>
      <c r="BR4" s="229">
        <v>1</v>
      </c>
      <c r="BS4" s="229">
        <v>1</v>
      </c>
      <c r="BT4" s="229">
        <v>1</v>
      </c>
      <c r="BU4" s="229">
        <v>1</v>
      </c>
      <c r="BV4" s="229">
        <v>1</v>
      </c>
      <c r="BW4" s="229">
        <v>1</v>
      </c>
      <c r="BX4" s="229">
        <v>1</v>
      </c>
      <c r="BY4" s="229">
        <v>1</v>
      </c>
      <c r="BZ4" s="229">
        <v>1</v>
      </c>
      <c r="CA4" s="229">
        <v>1</v>
      </c>
      <c r="CB4" s="227">
        <f t="shared" ref="CB4:CI19" si="0">AM4*BL4</f>
        <v>4</v>
      </c>
      <c r="CC4" s="227">
        <f t="shared" si="0"/>
        <v>5</v>
      </c>
      <c r="CD4" s="227">
        <f t="shared" si="0"/>
        <v>3</v>
      </c>
      <c r="CE4" s="227">
        <f t="shared" si="0"/>
        <v>5</v>
      </c>
      <c r="CF4" s="227">
        <f t="shared" si="0"/>
        <v>4</v>
      </c>
      <c r="CG4" s="227">
        <f t="shared" si="0"/>
        <v>4</v>
      </c>
      <c r="CH4" s="227">
        <f t="shared" si="0"/>
        <v>3</v>
      </c>
      <c r="CI4" s="227">
        <f t="shared" si="0"/>
        <v>3</v>
      </c>
      <c r="CJ4" s="227">
        <f t="shared" ref="CJ4:CQ19" si="1">AM4*BT4</f>
        <v>4</v>
      </c>
      <c r="CK4" s="227">
        <f t="shared" si="1"/>
        <v>5</v>
      </c>
      <c r="CL4" s="227">
        <f t="shared" si="1"/>
        <v>3</v>
      </c>
      <c r="CM4" s="227">
        <f t="shared" si="1"/>
        <v>5</v>
      </c>
      <c r="CN4" s="227">
        <f t="shared" si="1"/>
        <v>4</v>
      </c>
      <c r="CO4" s="227">
        <f t="shared" si="1"/>
        <v>4</v>
      </c>
      <c r="CP4" s="227">
        <f t="shared" si="1"/>
        <v>3</v>
      </c>
      <c r="CQ4" s="231">
        <f t="shared" si="1"/>
        <v>3</v>
      </c>
      <c r="CR4" s="106">
        <f>SUM(CB4:CI4)</f>
        <v>31</v>
      </c>
      <c r="CS4" s="111">
        <f>SUM(CJ4:CQ4)</f>
        <v>31</v>
      </c>
      <c r="CT4" s="114">
        <f>CB4/CR4</f>
        <v>0.12903225806451613</v>
      </c>
      <c r="CU4" s="112">
        <f>CC4/CR4</f>
        <v>0.16129032258064516</v>
      </c>
      <c r="CV4" s="112">
        <f>CD4/CR4</f>
        <v>9.6774193548387094E-2</v>
      </c>
      <c r="CW4" s="112">
        <f>CE4/CR4</f>
        <v>0.16129032258064516</v>
      </c>
      <c r="CX4" s="112">
        <f>CF4/CR4</f>
        <v>0.12903225806451613</v>
      </c>
      <c r="CY4" s="112">
        <f>CG4/CR4</f>
        <v>0.12903225806451613</v>
      </c>
      <c r="CZ4" s="112">
        <f>CH4/CR4</f>
        <v>9.6774193548387094E-2</v>
      </c>
      <c r="DA4" s="112">
        <f>CI4/CR4</f>
        <v>9.6774193548387094E-2</v>
      </c>
      <c r="DB4" s="112">
        <f>CJ4/CS4</f>
        <v>0.12903225806451613</v>
      </c>
      <c r="DC4" s="112">
        <f>CK4/CS4</f>
        <v>0.16129032258064516</v>
      </c>
      <c r="DD4" s="112">
        <f>CL4/CS4</f>
        <v>9.6774193548387094E-2</v>
      </c>
      <c r="DE4" s="112">
        <f>CM4/CS4</f>
        <v>0.16129032258064516</v>
      </c>
      <c r="DF4" s="112">
        <f>CN4/CS4</f>
        <v>0.12903225806451613</v>
      </c>
      <c r="DG4" s="112">
        <f>CO4/CS4</f>
        <v>0.12903225806451613</v>
      </c>
      <c r="DH4" s="112">
        <f>CP4/CS4</f>
        <v>9.6774193548387094E-2</v>
      </c>
      <c r="DI4" s="116">
        <f>CQ4/CS4</f>
        <v>9.6774193548387094E-2</v>
      </c>
      <c r="DJ4" s="121">
        <f t="shared" ref="DJ4:DY19" si="2">G4/W4*100</f>
        <v>96.000000000000014</v>
      </c>
      <c r="DK4" s="122">
        <f t="shared" si="2"/>
        <v>29.857142857142854</v>
      </c>
      <c r="DL4" s="122">
        <f t="shared" si="2"/>
        <v>26.96</v>
      </c>
      <c r="DM4" s="122">
        <f t="shared" si="2"/>
        <v>16</v>
      </c>
      <c r="DN4" s="122">
        <f t="shared" si="2"/>
        <v>66.666666666666657</v>
      </c>
      <c r="DO4" s="122">
        <f t="shared" si="2"/>
        <v>3</v>
      </c>
      <c r="DP4" s="122">
        <f t="shared" si="2"/>
        <v>0</v>
      </c>
      <c r="DQ4" s="240">
        <f t="shared" si="2"/>
        <v>500</v>
      </c>
      <c r="DR4" s="121">
        <f t="shared" si="2"/>
        <v>77.333333333333329</v>
      </c>
      <c r="DS4" s="122">
        <f t="shared" si="2"/>
        <v>100.57142857142858</v>
      </c>
      <c r="DT4" s="122">
        <f t="shared" si="2"/>
        <v>40.619999999999997</v>
      </c>
      <c r="DU4" s="122">
        <f t="shared" si="2"/>
        <v>409.99999999999994</v>
      </c>
      <c r="DV4" s="122">
        <f t="shared" si="2"/>
        <v>0</v>
      </c>
      <c r="DW4" s="122">
        <f t="shared" si="2"/>
        <v>3</v>
      </c>
      <c r="DX4" s="122">
        <f t="shared" si="2"/>
        <v>0</v>
      </c>
      <c r="DY4" s="123">
        <f t="shared" si="2"/>
        <v>67.199999999999989</v>
      </c>
      <c r="DZ4" s="250">
        <f t="shared" ref="DZ4:EO19" si="3">CT4*DJ4</f>
        <v>12.38709677419355</v>
      </c>
      <c r="EA4" s="247">
        <f t="shared" si="3"/>
        <v>4.815668202764976</v>
      </c>
      <c r="EB4" s="247">
        <f t="shared" si="3"/>
        <v>2.609032258064516</v>
      </c>
      <c r="EC4" s="247">
        <f t="shared" si="3"/>
        <v>2.5806451612903225</v>
      </c>
      <c r="ED4" s="247">
        <f t="shared" si="3"/>
        <v>8.6021505376344063</v>
      </c>
      <c r="EE4" s="247">
        <f t="shared" si="3"/>
        <v>0.38709677419354838</v>
      </c>
      <c r="EF4" s="247">
        <f t="shared" si="3"/>
        <v>0</v>
      </c>
      <c r="EG4" s="251">
        <f t="shared" si="3"/>
        <v>48.387096774193544</v>
      </c>
      <c r="EH4" s="250">
        <f t="shared" si="3"/>
        <v>9.9784946236559122</v>
      </c>
      <c r="EI4" s="247">
        <f t="shared" si="3"/>
        <v>16.221198156682028</v>
      </c>
      <c r="EJ4" s="247">
        <f t="shared" si="3"/>
        <v>3.9309677419354836</v>
      </c>
      <c r="EK4" s="247">
        <f t="shared" si="3"/>
        <v>66.129032258064498</v>
      </c>
      <c r="EL4" s="247">
        <f t="shared" si="3"/>
        <v>0</v>
      </c>
      <c r="EM4" s="247">
        <f t="shared" si="3"/>
        <v>0.38709677419354838</v>
      </c>
      <c r="EN4" s="247">
        <f t="shared" si="3"/>
        <v>0</v>
      </c>
      <c r="EO4" s="258">
        <f t="shared" si="3"/>
        <v>6.5032258064516117</v>
      </c>
      <c r="EP4" s="193">
        <f>SUM(DZ4:EG4)</f>
        <v>79.76878648233486</v>
      </c>
      <c r="EQ4" s="196">
        <f>SUM(EH4:EO4)</f>
        <v>103.15001536098309</v>
      </c>
      <c r="ER4" s="195" t="s">
        <v>503</v>
      </c>
      <c r="ES4" s="196" t="s">
        <v>87</v>
      </c>
      <c r="ET4" t="str">
        <f t="shared" ref="ET4:ET45" si="4">IF(EP4&lt;75,"good", IF(EP4&lt;=100,"fair", IF(EP4&gt;100,"poor")))</f>
        <v>fair</v>
      </c>
      <c r="EU4" t="str">
        <f t="shared" ref="EU4:EU45" si="5">IF(EQ4&lt;75,"good", IF(EQ4&lt;=100,"fair", IF(EQ4&gt;100,"poor")))</f>
        <v>poor</v>
      </c>
    </row>
    <row r="5" spans="1:151">
      <c r="A5" s="217" t="s">
        <v>88</v>
      </c>
      <c r="B5" s="217" t="s">
        <v>100</v>
      </c>
      <c r="C5" s="217" t="s">
        <v>91</v>
      </c>
      <c r="D5" s="217" t="s">
        <v>135</v>
      </c>
      <c r="E5" s="217" t="s">
        <v>131</v>
      </c>
      <c r="F5" s="217">
        <v>1261</v>
      </c>
      <c r="G5" s="219">
        <v>7.2</v>
      </c>
      <c r="H5" s="219">
        <v>7.07</v>
      </c>
      <c r="I5" s="219">
        <v>355</v>
      </c>
      <c r="J5" s="219">
        <v>6.5</v>
      </c>
      <c r="K5" s="219">
        <v>1</v>
      </c>
      <c r="L5" s="219">
        <v>0</v>
      </c>
      <c r="M5" s="219">
        <v>0</v>
      </c>
      <c r="N5" s="219">
        <v>5.38</v>
      </c>
      <c r="O5" s="219">
        <v>7</v>
      </c>
      <c r="P5" s="219">
        <v>8.1999999999999993</v>
      </c>
      <c r="Q5" s="219">
        <v>178</v>
      </c>
      <c r="R5" s="219">
        <v>1.1499999999999999</v>
      </c>
      <c r="S5" s="219">
        <v>2</v>
      </c>
      <c r="T5" s="219">
        <v>0.03</v>
      </c>
      <c r="U5" s="219">
        <v>0</v>
      </c>
      <c r="V5" s="221">
        <v>4.58</v>
      </c>
      <c r="W5" s="223">
        <v>7.5</v>
      </c>
      <c r="X5" s="223">
        <v>7</v>
      </c>
      <c r="Y5" s="223">
        <v>1000</v>
      </c>
      <c r="Z5" s="223">
        <v>10</v>
      </c>
      <c r="AA5" s="223">
        <v>1.5</v>
      </c>
      <c r="AB5" s="223">
        <v>1</v>
      </c>
      <c r="AC5" s="223">
        <v>0.3</v>
      </c>
      <c r="AD5" s="223">
        <v>5</v>
      </c>
      <c r="AE5" s="223">
        <v>7.5</v>
      </c>
      <c r="AF5" s="223">
        <v>7</v>
      </c>
      <c r="AG5" s="223">
        <v>1000</v>
      </c>
      <c r="AH5" s="223">
        <v>10</v>
      </c>
      <c r="AI5" s="223">
        <v>1.5</v>
      </c>
      <c r="AJ5" s="223">
        <v>1</v>
      </c>
      <c r="AK5" s="223">
        <v>0.3</v>
      </c>
      <c r="AL5" s="223">
        <v>5</v>
      </c>
      <c r="AM5" s="80">
        <v>4</v>
      </c>
      <c r="AN5" s="80">
        <v>5</v>
      </c>
      <c r="AO5" s="80">
        <v>3</v>
      </c>
      <c r="AP5" s="80">
        <v>5</v>
      </c>
      <c r="AQ5" s="80">
        <v>4</v>
      </c>
      <c r="AR5" s="80">
        <v>4</v>
      </c>
      <c r="AS5" s="80">
        <v>3</v>
      </c>
      <c r="AT5" s="80">
        <v>3</v>
      </c>
      <c r="AU5" s="80">
        <f t="shared" ref="AU5:AU30" si="6">SUM(AM5:AT5)</f>
        <v>31</v>
      </c>
      <c r="AV5" s="86">
        <v>0</v>
      </c>
      <c r="AW5" s="86">
        <v>0</v>
      </c>
      <c r="AX5" s="86">
        <v>0</v>
      </c>
      <c r="AY5" s="86">
        <v>0</v>
      </c>
      <c r="AZ5" s="86">
        <v>0</v>
      </c>
      <c r="BA5" s="86">
        <v>0</v>
      </c>
      <c r="BB5" s="86">
        <v>0</v>
      </c>
      <c r="BC5" s="86">
        <v>0</v>
      </c>
      <c r="BD5" s="86">
        <v>0</v>
      </c>
      <c r="BE5" s="86">
        <v>0</v>
      </c>
      <c r="BF5" s="86">
        <v>0</v>
      </c>
      <c r="BG5" s="86">
        <v>0</v>
      </c>
      <c r="BH5" s="86">
        <v>0</v>
      </c>
      <c r="BI5" s="86">
        <v>0</v>
      </c>
      <c r="BJ5" s="86">
        <v>0</v>
      </c>
      <c r="BK5" s="86">
        <v>0</v>
      </c>
      <c r="BL5" s="229">
        <v>1</v>
      </c>
      <c r="BM5" s="229">
        <v>1</v>
      </c>
      <c r="BN5" s="229">
        <v>1</v>
      </c>
      <c r="BO5" s="229">
        <v>1</v>
      </c>
      <c r="BP5" s="229">
        <v>1</v>
      </c>
      <c r="BQ5" s="229">
        <v>1</v>
      </c>
      <c r="BR5" s="229">
        <v>1</v>
      </c>
      <c r="BS5" s="229">
        <v>1</v>
      </c>
      <c r="BT5" s="229">
        <v>1</v>
      </c>
      <c r="BU5" s="229">
        <v>1</v>
      </c>
      <c r="BV5" s="229">
        <v>1</v>
      </c>
      <c r="BW5" s="229">
        <v>1</v>
      </c>
      <c r="BX5" s="229">
        <v>1</v>
      </c>
      <c r="BY5" s="229">
        <v>1</v>
      </c>
      <c r="BZ5" s="229">
        <v>1</v>
      </c>
      <c r="CA5" s="229">
        <v>1</v>
      </c>
      <c r="CB5" s="227">
        <f t="shared" si="0"/>
        <v>4</v>
      </c>
      <c r="CC5" s="227">
        <f t="shared" si="0"/>
        <v>5</v>
      </c>
      <c r="CD5" s="227">
        <f t="shared" si="0"/>
        <v>3</v>
      </c>
      <c r="CE5" s="227">
        <f t="shared" si="0"/>
        <v>5</v>
      </c>
      <c r="CF5" s="227">
        <f t="shared" si="0"/>
        <v>4</v>
      </c>
      <c r="CG5" s="227">
        <f t="shared" si="0"/>
        <v>4</v>
      </c>
      <c r="CH5" s="227">
        <f t="shared" si="0"/>
        <v>3</v>
      </c>
      <c r="CI5" s="227">
        <f t="shared" si="0"/>
        <v>3</v>
      </c>
      <c r="CJ5" s="227">
        <f t="shared" si="1"/>
        <v>4</v>
      </c>
      <c r="CK5" s="227">
        <f t="shared" si="1"/>
        <v>5</v>
      </c>
      <c r="CL5" s="227">
        <f t="shared" si="1"/>
        <v>3</v>
      </c>
      <c r="CM5" s="227">
        <f t="shared" si="1"/>
        <v>5</v>
      </c>
      <c r="CN5" s="227">
        <f t="shared" si="1"/>
        <v>4</v>
      </c>
      <c r="CO5" s="227">
        <f t="shared" si="1"/>
        <v>4</v>
      </c>
      <c r="CP5" s="227">
        <f t="shared" si="1"/>
        <v>3</v>
      </c>
      <c r="CQ5" s="231">
        <f t="shared" si="1"/>
        <v>3</v>
      </c>
      <c r="CR5" s="106">
        <f t="shared" ref="CR5:CR43" si="7">SUM(CB5:CI5)</f>
        <v>31</v>
      </c>
      <c r="CS5" s="111">
        <f t="shared" ref="CS5:CS44" si="8">SUM(CJ5:CQ5)</f>
        <v>31</v>
      </c>
      <c r="CT5" s="114">
        <f t="shared" ref="CT5:CT44" si="9">CB5/CR5</f>
        <v>0.12903225806451613</v>
      </c>
      <c r="CU5" s="112">
        <f t="shared" ref="CU5:CU44" si="10">CC5/CR5</f>
        <v>0.16129032258064516</v>
      </c>
      <c r="CV5" s="112">
        <f t="shared" ref="CV5:CV44" si="11">CD5/CR5</f>
        <v>9.6774193548387094E-2</v>
      </c>
      <c r="CW5" s="112">
        <f t="shared" ref="CW5:CW44" si="12">CE5/CR5</f>
        <v>0.16129032258064516</v>
      </c>
      <c r="CX5" s="112">
        <f t="shared" ref="CX5:CX44" si="13">CF5/CR5</f>
        <v>0.12903225806451613</v>
      </c>
      <c r="CY5" s="112">
        <f t="shared" ref="CY5:CY44" si="14">CG5/CR5</f>
        <v>0.12903225806451613</v>
      </c>
      <c r="CZ5" s="112">
        <f t="shared" ref="CZ5:CZ44" si="15">CH5/CR5</f>
        <v>9.6774193548387094E-2</v>
      </c>
      <c r="DA5" s="112">
        <f t="shared" ref="DA5:DB35" si="16">CI5/CR5</f>
        <v>9.6774193548387094E-2</v>
      </c>
      <c r="DB5" s="112">
        <f t="shared" si="16"/>
        <v>0.12903225806451613</v>
      </c>
      <c r="DC5" s="112">
        <f t="shared" ref="DC5:DC44" si="17">CK5/CS5</f>
        <v>0.16129032258064516</v>
      </c>
      <c r="DD5" s="112">
        <f t="shared" ref="DD5:DD44" si="18">CL5/CS5</f>
        <v>9.6774193548387094E-2</v>
      </c>
      <c r="DE5" s="112">
        <f t="shared" ref="DE5:DE44" si="19">CM5/CS5</f>
        <v>0.16129032258064516</v>
      </c>
      <c r="DF5" s="112">
        <f t="shared" ref="DF5:DF44" si="20">CN5/CS5</f>
        <v>0.12903225806451613</v>
      </c>
      <c r="DG5" s="112">
        <f t="shared" ref="DG5:DG44" si="21">CO5/CS5</f>
        <v>0.12903225806451613</v>
      </c>
      <c r="DH5" s="112">
        <f t="shared" ref="DH5:DH44" si="22">CP5/CS5</f>
        <v>9.6774193548387094E-2</v>
      </c>
      <c r="DI5" s="116">
        <f t="shared" ref="DI5:DI44" si="23">CQ5/CS5</f>
        <v>9.6774193548387094E-2</v>
      </c>
      <c r="DJ5" s="121">
        <f t="shared" si="2"/>
        <v>96.000000000000014</v>
      </c>
      <c r="DK5" s="122">
        <f t="shared" si="2"/>
        <v>101</v>
      </c>
      <c r="DL5" s="122">
        <f t="shared" si="2"/>
        <v>35.5</v>
      </c>
      <c r="DM5" s="122">
        <f t="shared" si="2"/>
        <v>65</v>
      </c>
      <c r="DN5" s="122">
        <f t="shared" si="2"/>
        <v>66.666666666666657</v>
      </c>
      <c r="DO5" s="122">
        <f t="shared" si="2"/>
        <v>0</v>
      </c>
      <c r="DP5" s="122">
        <f t="shared" si="2"/>
        <v>0</v>
      </c>
      <c r="DQ5" s="240">
        <f t="shared" si="2"/>
        <v>107.60000000000001</v>
      </c>
      <c r="DR5" s="121">
        <f t="shared" si="2"/>
        <v>93.333333333333329</v>
      </c>
      <c r="DS5" s="122">
        <f t="shared" si="2"/>
        <v>117.14285714285712</v>
      </c>
      <c r="DT5" s="122">
        <f t="shared" si="2"/>
        <v>17.8</v>
      </c>
      <c r="DU5" s="122">
        <f t="shared" si="2"/>
        <v>11.5</v>
      </c>
      <c r="DV5" s="122">
        <f t="shared" si="2"/>
        <v>133.33333333333331</v>
      </c>
      <c r="DW5" s="122">
        <f t="shared" si="2"/>
        <v>3</v>
      </c>
      <c r="DX5" s="122">
        <f t="shared" si="2"/>
        <v>0</v>
      </c>
      <c r="DY5" s="123">
        <f t="shared" si="2"/>
        <v>91.600000000000009</v>
      </c>
      <c r="DZ5" s="250">
        <f t="shared" si="3"/>
        <v>12.38709677419355</v>
      </c>
      <c r="EA5" s="247">
        <f t="shared" si="3"/>
        <v>16.29032258064516</v>
      </c>
      <c r="EB5" s="247">
        <f t="shared" si="3"/>
        <v>3.435483870967742</v>
      </c>
      <c r="EC5" s="247">
        <f t="shared" si="3"/>
        <v>10.483870967741936</v>
      </c>
      <c r="ED5" s="247">
        <f t="shared" si="3"/>
        <v>8.6021505376344063</v>
      </c>
      <c r="EE5" s="247">
        <f t="shared" si="3"/>
        <v>0</v>
      </c>
      <c r="EF5" s="247">
        <f t="shared" si="3"/>
        <v>0</v>
      </c>
      <c r="EG5" s="251">
        <f t="shared" si="3"/>
        <v>10.412903225806453</v>
      </c>
      <c r="EH5" s="250">
        <f t="shared" si="3"/>
        <v>12.04301075268817</v>
      </c>
      <c r="EI5" s="247">
        <f t="shared" si="3"/>
        <v>18.894009216589858</v>
      </c>
      <c r="EJ5" s="247">
        <f t="shared" si="3"/>
        <v>1.7225806451612904</v>
      </c>
      <c r="EK5" s="247">
        <f t="shared" si="3"/>
        <v>1.8548387096774193</v>
      </c>
      <c r="EL5" s="247">
        <f t="shared" si="3"/>
        <v>17.204301075268813</v>
      </c>
      <c r="EM5" s="247">
        <f t="shared" si="3"/>
        <v>0.38709677419354838</v>
      </c>
      <c r="EN5" s="247">
        <f t="shared" si="3"/>
        <v>0</v>
      </c>
      <c r="EO5" s="258">
        <f t="shared" si="3"/>
        <v>8.8645161290322587</v>
      </c>
      <c r="EP5" s="133">
        <f t="shared" ref="EP5:EP44" si="24">SUM(DZ5:EG5)</f>
        <v>61.611827956989252</v>
      </c>
      <c r="EQ5" s="134">
        <f t="shared" ref="EQ5:EQ44" si="25">SUM(EH5:EO5)</f>
        <v>60.97035330261135</v>
      </c>
      <c r="ER5" s="135" t="s">
        <v>86</v>
      </c>
      <c r="ES5" s="107" t="s">
        <v>86</v>
      </c>
      <c r="ET5" t="str">
        <f t="shared" si="4"/>
        <v>good</v>
      </c>
      <c r="EU5" t="str">
        <f t="shared" si="5"/>
        <v>good</v>
      </c>
    </row>
    <row r="6" spans="1:151">
      <c r="A6" s="217" t="s">
        <v>88</v>
      </c>
      <c r="B6" s="217" t="s">
        <v>197</v>
      </c>
      <c r="C6" s="217" t="s">
        <v>91</v>
      </c>
      <c r="D6" s="217" t="s">
        <v>136</v>
      </c>
      <c r="E6" s="217" t="s">
        <v>132</v>
      </c>
      <c r="F6" s="217">
        <v>1356</v>
      </c>
      <c r="G6" s="219">
        <v>7.4</v>
      </c>
      <c r="H6" s="219">
        <v>6.58</v>
      </c>
      <c r="I6" s="219">
        <v>462</v>
      </c>
      <c r="J6" s="219">
        <v>7.5</v>
      </c>
      <c r="K6" s="219">
        <v>1</v>
      </c>
      <c r="L6" s="219">
        <v>0.01</v>
      </c>
      <c r="M6" s="219">
        <v>0</v>
      </c>
      <c r="N6" s="219">
        <v>8.32</v>
      </c>
      <c r="O6" s="219">
        <v>5.7</v>
      </c>
      <c r="P6" s="219">
        <v>8.73</v>
      </c>
      <c r="Q6" s="219">
        <v>509.7</v>
      </c>
      <c r="R6" s="219">
        <v>2.2999999999999998</v>
      </c>
      <c r="S6" s="219">
        <v>2</v>
      </c>
      <c r="T6" s="219">
        <v>0.03</v>
      </c>
      <c r="U6" s="219">
        <v>0</v>
      </c>
      <c r="V6" s="221">
        <v>27.6</v>
      </c>
      <c r="W6" s="223">
        <v>7.5</v>
      </c>
      <c r="X6" s="223">
        <v>7</v>
      </c>
      <c r="Y6" s="223">
        <v>1000</v>
      </c>
      <c r="Z6" s="223">
        <v>10</v>
      </c>
      <c r="AA6" s="223">
        <v>1.5</v>
      </c>
      <c r="AB6" s="223">
        <v>1</v>
      </c>
      <c r="AC6" s="223">
        <v>0.3</v>
      </c>
      <c r="AD6" s="223">
        <v>5</v>
      </c>
      <c r="AE6" s="223">
        <v>7.5</v>
      </c>
      <c r="AF6" s="223">
        <v>7</v>
      </c>
      <c r="AG6" s="223">
        <v>1000</v>
      </c>
      <c r="AH6" s="223">
        <v>10</v>
      </c>
      <c r="AI6" s="223">
        <v>1.5</v>
      </c>
      <c r="AJ6" s="223">
        <v>1</v>
      </c>
      <c r="AK6" s="223">
        <v>0.3</v>
      </c>
      <c r="AL6" s="223">
        <v>5</v>
      </c>
      <c r="AM6" s="80">
        <v>4</v>
      </c>
      <c r="AN6" s="80">
        <v>5</v>
      </c>
      <c r="AO6" s="80">
        <v>3</v>
      </c>
      <c r="AP6" s="80">
        <v>5</v>
      </c>
      <c r="AQ6" s="80">
        <v>4</v>
      </c>
      <c r="AR6" s="80">
        <v>4</v>
      </c>
      <c r="AS6" s="80">
        <v>3</v>
      </c>
      <c r="AT6" s="80">
        <v>3</v>
      </c>
      <c r="AU6" s="80">
        <f t="shared" si="6"/>
        <v>31</v>
      </c>
      <c r="AV6" s="86">
        <v>0</v>
      </c>
      <c r="AW6" s="86">
        <v>0</v>
      </c>
      <c r="AX6" s="86">
        <v>0</v>
      </c>
      <c r="AY6" s="86">
        <v>0</v>
      </c>
      <c r="AZ6" s="86">
        <v>0</v>
      </c>
      <c r="BA6" s="86">
        <v>0</v>
      </c>
      <c r="BB6" s="86">
        <v>0</v>
      </c>
      <c r="BC6" s="86">
        <v>0</v>
      </c>
      <c r="BD6" s="86">
        <v>0</v>
      </c>
      <c r="BE6" s="86">
        <v>0</v>
      </c>
      <c r="BF6" s="86">
        <v>0</v>
      </c>
      <c r="BG6" s="86">
        <v>0</v>
      </c>
      <c r="BH6" s="86">
        <v>0</v>
      </c>
      <c r="BI6" s="86">
        <v>0</v>
      </c>
      <c r="BJ6" s="86">
        <v>0</v>
      </c>
      <c r="BK6" s="86">
        <v>0</v>
      </c>
      <c r="BL6" s="229">
        <v>1</v>
      </c>
      <c r="BM6" s="229">
        <v>1</v>
      </c>
      <c r="BN6" s="229">
        <v>1</v>
      </c>
      <c r="BO6" s="229">
        <v>1</v>
      </c>
      <c r="BP6" s="229">
        <v>1</v>
      </c>
      <c r="BQ6" s="229">
        <v>1</v>
      </c>
      <c r="BR6" s="229">
        <v>1</v>
      </c>
      <c r="BS6" s="229">
        <v>1</v>
      </c>
      <c r="BT6" s="229">
        <v>1</v>
      </c>
      <c r="BU6" s="229">
        <v>1</v>
      </c>
      <c r="BV6" s="229">
        <v>1</v>
      </c>
      <c r="BW6" s="229">
        <v>1</v>
      </c>
      <c r="BX6" s="229">
        <v>1</v>
      </c>
      <c r="BY6" s="229">
        <v>1</v>
      </c>
      <c r="BZ6" s="229">
        <v>1</v>
      </c>
      <c r="CA6" s="229">
        <v>1</v>
      </c>
      <c r="CB6" s="227">
        <f t="shared" si="0"/>
        <v>4</v>
      </c>
      <c r="CC6" s="227">
        <f t="shared" si="0"/>
        <v>5</v>
      </c>
      <c r="CD6" s="227">
        <f t="shared" si="0"/>
        <v>3</v>
      </c>
      <c r="CE6" s="227">
        <f t="shared" si="0"/>
        <v>5</v>
      </c>
      <c r="CF6" s="227">
        <f t="shared" si="0"/>
        <v>4</v>
      </c>
      <c r="CG6" s="227">
        <f t="shared" si="0"/>
        <v>4</v>
      </c>
      <c r="CH6" s="227">
        <f t="shared" si="0"/>
        <v>3</v>
      </c>
      <c r="CI6" s="227">
        <f t="shared" si="0"/>
        <v>3</v>
      </c>
      <c r="CJ6" s="227">
        <f t="shared" si="1"/>
        <v>4</v>
      </c>
      <c r="CK6" s="227">
        <f t="shared" si="1"/>
        <v>5</v>
      </c>
      <c r="CL6" s="227">
        <f t="shared" si="1"/>
        <v>3</v>
      </c>
      <c r="CM6" s="227">
        <f t="shared" si="1"/>
        <v>5</v>
      </c>
      <c r="CN6" s="227">
        <f t="shared" si="1"/>
        <v>4</v>
      </c>
      <c r="CO6" s="227">
        <f t="shared" si="1"/>
        <v>4</v>
      </c>
      <c r="CP6" s="227">
        <f t="shared" si="1"/>
        <v>3</v>
      </c>
      <c r="CQ6" s="231">
        <f t="shared" si="1"/>
        <v>3</v>
      </c>
      <c r="CR6" s="106">
        <f t="shared" si="7"/>
        <v>31</v>
      </c>
      <c r="CS6" s="111">
        <f t="shared" si="8"/>
        <v>31</v>
      </c>
      <c r="CT6" s="114">
        <f t="shared" si="9"/>
        <v>0.12903225806451613</v>
      </c>
      <c r="CU6" s="112">
        <f t="shared" si="10"/>
        <v>0.16129032258064516</v>
      </c>
      <c r="CV6" s="112">
        <f t="shared" si="11"/>
        <v>9.6774193548387094E-2</v>
      </c>
      <c r="CW6" s="112">
        <f t="shared" si="12"/>
        <v>0.16129032258064516</v>
      </c>
      <c r="CX6" s="112">
        <f t="shared" si="13"/>
        <v>0.12903225806451613</v>
      </c>
      <c r="CY6" s="112">
        <f t="shared" si="14"/>
        <v>0.12903225806451613</v>
      </c>
      <c r="CZ6" s="112">
        <f t="shared" si="15"/>
        <v>9.6774193548387094E-2</v>
      </c>
      <c r="DA6" s="112">
        <f t="shared" si="16"/>
        <v>9.6774193548387094E-2</v>
      </c>
      <c r="DB6" s="112">
        <f t="shared" si="16"/>
        <v>0.12903225806451613</v>
      </c>
      <c r="DC6" s="112">
        <f t="shared" si="17"/>
        <v>0.16129032258064516</v>
      </c>
      <c r="DD6" s="112">
        <f t="shared" si="18"/>
        <v>9.6774193548387094E-2</v>
      </c>
      <c r="DE6" s="112">
        <f t="shared" si="19"/>
        <v>0.16129032258064516</v>
      </c>
      <c r="DF6" s="112">
        <f t="shared" si="20"/>
        <v>0.12903225806451613</v>
      </c>
      <c r="DG6" s="112">
        <f t="shared" si="21"/>
        <v>0.12903225806451613</v>
      </c>
      <c r="DH6" s="112">
        <f t="shared" si="22"/>
        <v>9.6774193548387094E-2</v>
      </c>
      <c r="DI6" s="116">
        <f t="shared" si="23"/>
        <v>9.6774193548387094E-2</v>
      </c>
      <c r="DJ6" s="121">
        <f t="shared" si="2"/>
        <v>98.666666666666671</v>
      </c>
      <c r="DK6" s="122">
        <f t="shared" si="2"/>
        <v>94</v>
      </c>
      <c r="DL6" s="122">
        <f t="shared" si="2"/>
        <v>46.2</v>
      </c>
      <c r="DM6" s="122">
        <f t="shared" si="2"/>
        <v>75</v>
      </c>
      <c r="DN6" s="122">
        <f t="shared" si="2"/>
        <v>66.666666666666657</v>
      </c>
      <c r="DO6" s="122">
        <f t="shared" si="2"/>
        <v>1</v>
      </c>
      <c r="DP6" s="122">
        <f t="shared" si="2"/>
        <v>0</v>
      </c>
      <c r="DQ6" s="240">
        <f t="shared" si="2"/>
        <v>166.4</v>
      </c>
      <c r="DR6" s="121">
        <f t="shared" si="2"/>
        <v>76</v>
      </c>
      <c r="DS6" s="122">
        <f t="shared" si="2"/>
        <v>124.71428571428571</v>
      </c>
      <c r="DT6" s="122">
        <f t="shared" si="2"/>
        <v>50.970000000000006</v>
      </c>
      <c r="DU6" s="122">
        <f t="shared" si="2"/>
        <v>23</v>
      </c>
      <c r="DV6" s="122">
        <f t="shared" si="2"/>
        <v>133.33333333333331</v>
      </c>
      <c r="DW6" s="122">
        <f t="shared" si="2"/>
        <v>3</v>
      </c>
      <c r="DX6" s="122">
        <f t="shared" si="2"/>
        <v>0</v>
      </c>
      <c r="DY6" s="123">
        <f t="shared" si="2"/>
        <v>552</v>
      </c>
      <c r="DZ6" s="250">
        <f t="shared" si="3"/>
        <v>12.731182795698926</v>
      </c>
      <c r="EA6" s="247">
        <f t="shared" si="3"/>
        <v>15.161290322580644</v>
      </c>
      <c r="EB6" s="247">
        <f t="shared" si="3"/>
        <v>4.4709677419354836</v>
      </c>
      <c r="EC6" s="247">
        <f t="shared" si="3"/>
        <v>12.096774193548386</v>
      </c>
      <c r="ED6" s="247">
        <f t="shared" si="3"/>
        <v>8.6021505376344063</v>
      </c>
      <c r="EE6" s="247">
        <f t="shared" si="3"/>
        <v>0.12903225806451613</v>
      </c>
      <c r="EF6" s="247">
        <f t="shared" si="3"/>
        <v>0</v>
      </c>
      <c r="EG6" s="251">
        <f t="shared" si="3"/>
        <v>16.103225806451611</v>
      </c>
      <c r="EH6" s="250">
        <f t="shared" si="3"/>
        <v>9.806451612903226</v>
      </c>
      <c r="EI6" s="247">
        <f t="shared" si="3"/>
        <v>20.115207373271886</v>
      </c>
      <c r="EJ6" s="247">
        <f t="shared" si="3"/>
        <v>4.9325806451612904</v>
      </c>
      <c r="EK6" s="247">
        <f t="shared" si="3"/>
        <v>3.7096774193548385</v>
      </c>
      <c r="EL6" s="247">
        <f t="shared" si="3"/>
        <v>17.204301075268813</v>
      </c>
      <c r="EM6" s="247">
        <f t="shared" si="3"/>
        <v>0.38709677419354838</v>
      </c>
      <c r="EN6" s="247">
        <f t="shared" si="3"/>
        <v>0</v>
      </c>
      <c r="EO6" s="258">
        <f t="shared" si="3"/>
        <v>53.419354838709673</v>
      </c>
      <c r="EP6" s="133">
        <f t="shared" si="24"/>
        <v>69.294623655913966</v>
      </c>
      <c r="EQ6" s="196">
        <f t="shared" si="25"/>
        <v>109.57466973886326</v>
      </c>
      <c r="ER6" s="135" t="s">
        <v>86</v>
      </c>
      <c r="ES6" s="196" t="s">
        <v>87</v>
      </c>
      <c r="ET6" t="str">
        <f t="shared" si="4"/>
        <v>good</v>
      </c>
      <c r="EU6" t="str">
        <f t="shared" si="5"/>
        <v>poor</v>
      </c>
    </row>
    <row r="7" spans="1:151">
      <c r="A7" s="217" t="s">
        <v>88</v>
      </c>
      <c r="B7" s="217" t="s">
        <v>101</v>
      </c>
      <c r="C7" s="217" t="s">
        <v>91</v>
      </c>
      <c r="D7" s="217" t="s">
        <v>133</v>
      </c>
      <c r="E7" s="217" t="s">
        <v>134</v>
      </c>
      <c r="F7" s="217">
        <v>1149</v>
      </c>
      <c r="G7" s="219">
        <v>7.3</v>
      </c>
      <c r="H7" s="219">
        <v>6.03</v>
      </c>
      <c r="I7" s="219">
        <v>253</v>
      </c>
      <c r="J7" s="219">
        <v>0.2</v>
      </c>
      <c r="K7" s="219">
        <v>2</v>
      </c>
      <c r="L7" s="219">
        <v>0.02</v>
      </c>
      <c r="M7" s="219">
        <v>0</v>
      </c>
      <c r="N7" s="219">
        <v>3.09</v>
      </c>
      <c r="O7" s="219">
        <v>5.5</v>
      </c>
      <c r="P7" s="219">
        <v>8.66</v>
      </c>
      <c r="Q7" s="219">
        <v>224.4</v>
      </c>
      <c r="R7" s="219">
        <v>1.9</v>
      </c>
      <c r="S7" s="219">
        <v>1</v>
      </c>
      <c r="T7" s="219">
        <v>0.01</v>
      </c>
      <c r="U7" s="219">
        <v>0</v>
      </c>
      <c r="V7" s="221">
        <v>0.86</v>
      </c>
      <c r="W7" s="223">
        <v>7.5</v>
      </c>
      <c r="X7" s="223">
        <v>7</v>
      </c>
      <c r="Y7" s="223">
        <v>1000</v>
      </c>
      <c r="Z7" s="223">
        <v>10</v>
      </c>
      <c r="AA7" s="223">
        <v>1.5</v>
      </c>
      <c r="AB7" s="223">
        <v>1</v>
      </c>
      <c r="AC7" s="223">
        <v>0.3</v>
      </c>
      <c r="AD7" s="223">
        <v>5</v>
      </c>
      <c r="AE7" s="223">
        <v>7.5</v>
      </c>
      <c r="AF7" s="223">
        <v>7</v>
      </c>
      <c r="AG7" s="223">
        <v>1000</v>
      </c>
      <c r="AH7" s="223">
        <v>10</v>
      </c>
      <c r="AI7" s="223">
        <v>1.5</v>
      </c>
      <c r="AJ7" s="223">
        <v>1</v>
      </c>
      <c r="AK7" s="223">
        <v>0.3</v>
      </c>
      <c r="AL7" s="223">
        <v>5</v>
      </c>
      <c r="AM7" s="80">
        <v>4</v>
      </c>
      <c r="AN7" s="80">
        <v>5</v>
      </c>
      <c r="AO7" s="80">
        <v>3</v>
      </c>
      <c r="AP7" s="80">
        <v>5</v>
      </c>
      <c r="AQ7" s="80">
        <v>4</v>
      </c>
      <c r="AR7" s="80">
        <v>4</v>
      </c>
      <c r="AS7" s="80">
        <v>3</v>
      </c>
      <c r="AT7" s="80">
        <v>3</v>
      </c>
      <c r="AU7" s="80">
        <f t="shared" si="6"/>
        <v>31</v>
      </c>
      <c r="AV7" s="86">
        <v>0</v>
      </c>
      <c r="AW7" s="86">
        <v>0</v>
      </c>
      <c r="AX7" s="86">
        <v>0</v>
      </c>
      <c r="AY7" s="86">
        <v>0</v>
      </c>
      <c r="AZ7" s="86">
        <v>0</v>
      </c>
      <c r="BA7" s="86">
        <v>0</v>
      </c>
      <c r="BB7" s="86">
        <v>0</v>
      </c>
      <c r="BC7" s="86">
        <v>0</v>
      </c>
      <c r="BD7" s="86">
        <v>0</v>
      </c>
      <c r="BE7" s="86">
        <v>0</v>
      </c>
      <c r="BF7" s="86">
        <v>0</v>
      </c>
      <c r="BG7" s="86">
        <v>0</v>
      </c>
      <c r="BH7" s="86">
        <v>0</v>
      </c>
      <c r="BI7" s="86">
        <v>0</v>
      </c>
      <c r="BJ7" s="86">
        <v>0</v>
      </c>
      <c r="BK7" s="86">
        <v>0</v>
      </c>
      <c r="BL7" s="229">
        <v>1</v>
      </c>
      <c r="BM7" s="229">
        <v>1</v>
      </c>
      <c r="BN7" s="229">
        <v>1</v>
      </c>
      <c r="BO7" s="229">
        <v>1</v>
      </c>
      <c r="BP7" s="229">
        <v>1</v>
      </c>
      <c r="BQ7" s="229">
        <v>1</v>
      </c>
      <c r="BR7" s="229">
        <v>1</v>
      </c>
      <c r="BS7" s="229">
        <v>1</v>
      </c>
      <c r="BT7" s="229">
        <v>1</v>
      </c>
      <c r="BU7" s="229">
        <v>1</v>
      </c>
      <c r="BV7" s="229">
        <v>1</v>
      </c>
      <c r="BW7" s="229">
        <v>1</v>
      </c>
      <c r="BX7" s="229">
        <v>1</v>
      </c>
      <c r="BY7" s="229">
        <v>1</v>
      </c>
      <c r="BZ7" s="229">
        <v>1</v>
      </c>
      <c r="CA7" s="229">
        <v>1</v>
      </c>
      <c r="CB7" s="227">
        <f t="shared" si="0"/>
        <v>4</v>
      </c>
      <c r="CC7" s="227">
        <f t="shared" si="0"/>
        <v>5</v>
      </c>
      <c r="CD7" s="227">
        <f t="shared" si="0"/>
        <v>3</v>
      </c>
      <c r="CE7" s="227">
        <f t="shared" si="0"/>
        <v>5</v>
      </c>
      <c r="CF7" s="227">
        <f t="shared" si="0"/>
        <v>4</v>
      </c>
      <c r="CG7" s="227">
        <f t="shared" si="0"/>
        <v>4</v>
      </c>
      <c r="CH7" s="227">
        <f t="shared" si="0"/>
        <v>3</v>
      </c>
      <c r="CI7" s="227">
        <f t="shared" si="0"/>
        <v>3</v>
      </c>
      <c r="CJ7" s="227">
        <f t="shared" si="1"/>
        <v>4</v>
      </c>
      <c r="CK7" s="227">
        <f t="shared" si="1"/>
        <v>5</v>
      </c>
      <c r="CL7" s="227">
        <f t="shared" si="1"/>
        <v>3</v>
      </c>
      <c r="CM7" s="227">
        <f t="shared" si="1"/>
        <v>5</v>
      </c>
      <c r="CN7" s="227">
        <f t="shared" si="1"/>
        <v>4</v>
      </c>
      <c r="CO7" s="227">
        <f t="shared" si="1"/>
        <v>4</v>
      </c>
      <c r="CP7" s="227">
        <f t="shared" si="1"/>
        <v>3</v>
      </c>
      <c r="CQ7" s="231">
        <f t="shared" si="1"/>
        <v>3</v>
      </c>
      <c r="CR7" s="106">
        <f t="shared" si="7"/>
        <v>31</v>
      </c>
      <c r="CS7" s="111">
        <f t="shared" si="8"/>
        <v>31</v>
      </c>
      <c r="CT7" s="114">
        <f t="shared" si="9"/>
        <v>0.12903225806451613</v>
      </c>
      <c r="CU7" s="112">
        <f t="shared" si="10"/>
        <v>0.16129032258064516</v>
      </c>
      <c r="CV7" s="112">
        <f t="shared" si="11"/>
        <v>9.6774193548387094E-2</v>
      </c>
      <c r="CW7" s="112">
        <f t="shared" si="12"/>
        <v>0.16129032258064516</v>
      </c>
      <c r="CX7" s="112">
        <f t="shared" si="13"/>
        <v>0.12903225806451613</v>
      </c>
      <c r="CY7" s="112">
        <f t="shared" si="14"/>
        <v>0.12903225806451613</v>
      </c>
      <c r="CZ7" s="112">
        <f t="shared" si="15"/>
        <v>9.6774193548387094E-2</v>
      </c>
      <c r="DA7" s="112">
        <f t="shared" si="16"/>
        <v>9.6774193548387094E-2</v>
      </c>
      <c r="DB7" s="112">
        <f t="shared" si="16"/>
        <v>0.12903225806451613</v>
      </c>
      <c r="DC7" s="112">
        <f t="shared" si="17"/>
        <v>0.16129032258064516</v>
      </c>
      <c r="DD7" s="112">
        <f t="shared" si="18"/>
        <v>9.6774193548387094E-2</v>
      </c>
      <c r="DE7" s="112">
        <f t="shared" si="19"/>
        <v>0.16129032258064516</v>
      </c>
      <c r="DF7" s="112">
        <f t="shared" si="20"/>
        <v>0.12903225806451613</v>
      </c>
      <c r="DG7" s="112">
        <f t="shared" si="21"/>
        <v>0.12903225806451613</v>
      </c>
      <c r="DH7" s="112">
        <f t="shared" si="22"/>
        <v>9.6774193548387094E-2</v>
      </c>
      <c r="DI7" s="116">
        <f t="shared" si="23"/>
        <v>9.6774193548387094E-2</v>
      </c>
      <c r="DJ7" s="121">
        <f t="shared" si="2"/>
        <v>97.333333333333329</v>
      </c>
      <c r="DK7" s="122">
        <f t="shared" si="2"/>
        <v>86.142857142857139</v>
      </c>
      <c r="DL7" s="122">
        <f t="shared" si="2"/>
        <v>25.3</v>
      </c>
      <c r="DM7" s="122">
        <f t="shared" si="2"/>
        <v>2</v>
      </c>
      <c r="DN7" s="122">
        <f t="shared" si="2"/>
        <v>133.33333333333331</v>
      </c>
      <c r="DO7" s="122">
        <f t="shared" si="2"/>
        <v>2</v>
      </c>
      <c r="DP7" s="122">
        <f t="shared" si="2"/>
        <v>0</v>
      </c>
      <c r="DQ7" s="240">
        <f t="shared" si="2"/>
        <v>61.8</v>
      </c>
      <c r="DR7" s="121">
        <f t="shared" si="2"/>
        <v>73.333333333333329</v>
      </c>
      <c r="DS7" s="122">
        <f t="shared" si="2"/>
        <v>123.71428571428571</v>
      </c>
      <c r="DT7" s="122">
        <f t="shared" si="2"/>
        <v>22.44</v>
      </c>
      <c r="DU7" s="122">
        <f t="shared" si="2"/>
        <v>19</v>
      </c>
      <c r="DV7" s="122">
        <f t="shared" si="2"/>
        <v>66.666666666666657</v>
      </c>
      <c r="DW7" s="122">
        <f t="shared" si="2"/>
        <v>1</v>
      </c>
      <c r="DX7" s="122">
        <f t="shared" si="2"/>
        <v>0</v>
      </c>
      <c r="DY7" s="123">
        <f t="shared" si="2"/>
        <v>17.2</v>
      </c>
      <c r="DZ7" s="250">
        <f t="shared" si="3"/>
        <v>12.559139784946236</v>
      </c>
      <c r="EA7" s="247">
        <f t="shared" si="3"/>
        <v>13.894009216589861</v>
      </c>
      <c r="EB7" s="247">
        <f t="shared" si="3"/>
        <v>2.4483870967741934</v>
      </c>
      <c r="EC7" s="247">
        <f t="shared" si="3"/>
        <v>0.32258064516129031</v>
      </c>
      <c r="ED7" s="247">
        <f t="shared" si="3"/>
        <v>17.204301075268813</v>
      </c>
      <c r="EE7" s="247">
        <f t="shared" si="3"/>
        <v>0.25806451612903225</v>
      </c>
      <c r="EF7" s="247">
        <f t="shared" si="3"/>
        <v>0</v>
      </c>
      <c r="EG7" s="251">
        <f t="shared" si="3"/>
        <v>5.9806451612903224</v>
      </c>
      <c r="EH7" s="250">
        <f t="shared" si="3"/>
        <v>9.4623655913978482</v>
      </c>
      <c r="EI7" s="247">
        <f t="shared" si="3"/>
        <v>19.953917050691242</v>
      </c>
      <c r="EJ7" s="247">
        <f t="shared" si="3"/>
        <v>2.1716129032258067</v>
      </c>
      <c r="EK7" s="247">
        <f t="shared" si="3"/>
        <v>3.064516129032258</v>
      </c>
      <c r="EL7" s="247">
        <f t="shared" si="3"/>
        <v>8.6021505376344063</v>
      </c>
      <c r="EM7" s="247">
        <f t="shared" si="3"/>
        <v>0.12903225806451613</v>
      </c>
      <c r="EN7" s="247">
        <f t="shared" si="3"/>
        <v>0</v>
      </c>
      <c r="EO7" s="258">
        <f t="shared" si="3"/>
        <v>1.6645161290322579</v>
      </c>
      <c r="EP7" s="133">
        <f t="shared" si="24"/>
        <v>52.66712749615975</v>
      </c>
      <c r="EQ7" s="134">
        <f t="shared" si="25"/>
        <v>45.048110599078342</v>
      </c>
      <c r="ER7" s="135" t="s">
        <v>86</v>
      </c>
      <c r="ES7" s="107" t="s">
        <v>86</v>
      </c>
      <c r="ET7" t="str">
        <f t="shared" si="4"/>
        <v>good</v>
      </c>
      <c r="EU7" t="str">
        <f t="shared" si="5"/>
        <v>good</v>
      </c>
    </row>
    <row r="8" spans="1:151">
      <c r="A8" s="217" t="s">
        <v>88</v>
      </c>
      <c r="B8" s="217" t="s">
        <v>102</v>
      </c>
      <c r="C8" s="217" t="s">
        <v>91</v>
      </c>
      <c r="D8" s="217" t="s">
        <v>146</v>
      </c>
      <c r="E8" s="217" t="s">
        <v>137</v>
      </c>
      <c r="F8" s="217">
        <v>706</v>
      </c>
      <c r="G8" s="219">
        <v>7.4</v>
      </c>
      <c r="H8" s="219">
        <v>7.44</v>
      </c>
      <c r="I8" s="219">
        <v>408</v>
      </c>
      <c r="J8" s="219">
        <v>0.2</v>
      </c>
      <c r="K8" s="219">
        <v>4</v>
      </c>
      <c r="L8" s="219">
        <v>0.01</v>
      </c>
      <c r="M8" s="219">
        <v>0</v>
      </c>
      <c r="N8" s="219">
        <v>3.29</v>
      </c>
      <c r="O8" s="219">
        <v>7</v>
      </c>
      <c r="P8" s="219">
        <v>8.32</v>
      </c>
      <c r="Q8" s="219">
        <v>501</v>
      </c>
      <c r="R8" s="219">
        <v>1</v>
      </c>
      <c r="S8" s="219">
        <v>2</v>
      </c>
      <c r="T8" s="219">
        <v>0</v>
      </c>
      <c r="U8" s="219">
        <v>0</v>
      </c>
      <c r="V8" s="221">
        <v>0.98</v>
      </c>
      <c r="W8" s="223">
        <v>7.5</v>
      </c>
      <c r="X8" s="223">
        <v>7</v>
      </c>
      <c r="Y8" s="223">
        <v>1000</v>
      </c>
      <c r="Z8" s="223">
        <v>10</v>
      </c>
      <c r="AA8" s="223">
        <v>1.5</v>
      </c>
      <c r="AB8" s="223">
        <v>1</v>
      </c>
      <c r="AC8" s="223">
        <v>0.3</v>
      </c>
      <c r="AD8" s="223">
        <v>5</v>
      </c>
      <c r="AE8" s="223">
        <v>7.5</v>
      </c>
      <c r="AF8" s="223">
        <v>7</v>
      </c>
      <c r="AG8" s="223">
        <v>1000</v>
      </c>
      <c r="AH8" s="223">
        <v>10</v>
      </c>
      <c r="AI8" s="223">
        <v>1.5</v>
      </c>
      <c r="AJ8" s="223">
        <v>1</v>
      </c>
      <c r="AK8" s="223">
        <v>0.3</v>
      </c>
      <c r="AL8" s="223">
        <v>5</v>
      </c>
      <c r="AM8" s="80">
        <v>4</v>
      </c>
      <c r="AN8" s="80">
        <v>5</v>
      </c>
      <c r="AO8" s="80">
        <v>3</v>
      </c>
      <c r="AP8" s="80">
        <v>5</v>
      </c>
      <c r="AQ8" s="80">
        <v>4</v>
      </c>
      <c r="AR8" s="80">
        <v>4</v>
      </c>
      <c r="AS8" s="80">
        <v>3</v>
      </c>
      <c r="AT8" s="80">
        <v>3</v>
      </c>
      <c r="AU8" s="80">
        <f t="shared" si="6"/>
        <v>31</v>
      </c>
      <c r="AV8" s="86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229">
        <v>1</v>
      </c>
      <c r="BM8" s="229">
        <v>1</v>
      </c>
      <c r="BN8" s="229">
        <v>1</v>
      </c>
      <c r="BO8" s="229">
        <v>1</v>
      </c>
      <c r="BP8" s="229">
        <v>1</v>
      </c>
      <c r="BQ8" s="229">
        <v>1</v>
      </c>
      <c r="BR8" s="229">
        <v>1</v>
      </c>
      <c r="BS8" s="229">
        <v>1</v>
      </c>
      <c r="BT8" s="229">
        <v>1</v>
      </c>
      <c r="BU8" s="229">
        <v>1</v>
      </c>
      <c r="BV8" s="229">
        <v>1</v>
      </c>
      <c r="BW8" s="229">
        <v>1</v>
      </c>
      <c r="BX8" s="229">
        <v>1</v>
      </c>
      <c r="BY8" s="229">
        <v>1</v>
      </c>
      <c r="BZ8" s="229">
        <v>1</v>
      </c>
      <c r="CA8" s="229">
        <v>1</v>
      </c>
      <c r="CB8" s="227">
        <f t="shared" si="0"/>
        <v>4</v>
      </c>
      <c r="CC8" s="227">
        <f t="shared" si="0"/>
        <v>5</v>
      </c>
      <c r="CD8" s="227">
        <f t="shared" si="0"/>
        <v>3</v>
      </c>
      <c r="CE8" s="227">
        <f t="shared" si="0"/>
        <v>5</v>
      </c>
      <c r="CF8" s="227">
        <f t="shared" si="0"/>
        <v>4</v>
      </c>
      <c r="CG8" s="227">
        <f t="shared" si="0"/>
        <v>4</v>
      </c>
      <c r="CH8" s="227">
        <f t="shared" si="0"/>
        <v>3</v>
      </c>
      <c r="CI8" s="227">
        <f t="shared" si="0"/>
        <v>3</v>
      </c>
      <c r="CJ8" s="227">
        <f t="shared" si="1"/>
        <v>4</v>
      </c>
      <c r="CK8" s="227">
        <f t="shared" si="1"/>
        <v>5</v>
      </c>
      <c r="CL8" s="227">
        <f t="shared" si="1"/>
        <v>3</v>
      </c>
      <c r="CM8" s="227">
        <f t="shared" si="1"/>
        <v>5</v>
      </c>
      <c r="CN8" s="227">
        <f t="shared" si="1"/>
        <v>4</v>
      </c>
      <c r="CO8" s="227">
        <f t="shared" si="1"/>
        <v>4</v>
      </c>
      <c r="CP8" s="227">
        <f t="shared" si="1"/>
        <v>3</v>
      </c>
      <c r="CQ8" s="231">
        <f t="shared" si="1"/>
        <v>3</v>
      </c>
      <c r="CR8" s="106">
        <f t="shared" si="7"/>
        <v>31</v>
      </c>
      <c r="CS8" s="111">
        <f t="shared" si="8"/>
        <v>31</v>
      </c>
      <c r="CT8" s="114">
        <f t="shared" si="9"/>
        <v>0.12903225806451613</v>
      </c>
      <c r="CU8" s="112">
        <f t="shared" si="10"/>
        <v>0.16129032258064516</v>
      </c>
      <c r="CV8" s="112">
        <f t="shared" si="11"/>
        <v>9.6774193548387094E-2</v>
      </c>
      <c r="CW8" s="112">
        <f t="shared" si="12"/>
        <v>0.16129032258064516</v>
      </c>
      <c r="CX8" s="112">
        <f t="shared" si="13"/>
        <v>0.12903225806451613</v>
      </c>
      <c r="CY8" s="112">
        <f t="shared" si="14"/>
        <v>0.12903225806451613</v>
      </c>
      <c r="CZ8" s="112">
        <f t="shared" si="15"/>
        <v>9.6774193548387094E-2</v>
      </c>
      <c r="DA8" s="112">
        <f t="shared" si="16"/>
        <v>9.6774193548387094E-2</v>
      </c>
      <c r="DB8" s="112">
        <f t="shared" si="16"/>
        <v>0.12903225806451613</v>
      </c>
      <c r="DC8" s="112">
        <f t="shared" si="17"/>
        <v>0.16129032258064516</v>
      </c>
      <c r="DD8" s="112">
        <f t="shared" si="18"/>
        <v>9.6774193548387094E-2</v>
      </c>
      <c r="DE8" s="112">
        <f t="shared" si="19"/>
        <v>0.16129032258064516</v>
      </c>
      <c r="DF8" s="112">
        <f t="shared" si="20"/>
        <v>0.12903225806451613</v>
      </c>
      <c r="DG8" s="112">
        <f t="shared" si="21"/>
        <v>0.12903225806451613</v>
      </c>
      <c r="DH8" s="112">
        <f t="shared" si="22"/>
        <v>9.6774193548387094E-2</v>
      </c>
      <c r="DI8" s="116">
        <f t="shared" si="23"/>
        <v>9.6774193548387094E-2</v>
      </c>
      <c r="DJ8" s="121">
        <f t="shared" si="2"/>
        <v>98.666666666666671</v>
      </c>
      <c r="DK8" s="122">
        <f t="shared" si="2"/>
        <v>106.28571428571429</v>
      </c>
      <c r="DL8" s="122">
        <f t="shared" si="2"/>
        <v>40.799999999999997</v>
      </c>
      <c r="DM8" s="122">
        <f t="shared" si="2"/>
        <v>2</v>
      </c>
      <c r="DN8" s="122">
        <f t="shared" si="2"/>
        <v>266.66666666666663</v>
      </c>
      <c r="DO8" s="122">
        <f t="shared" si="2"/>
        <v>1</v>
      </c>
      <c r="DP8" s="122">
        <f t="shared" si="2"/>
        <v>0</v>
      </c>
      <c r="DQ8" s="240">
        <f t="shared" si="2"/>
        <v>65.8</v>
      </c>
      <c r="DR8" s="121">
        <f t="shared" si="2"/>
        <v>93.333333333333329</v>
      </c>
      <c r="DS8" s="122">
        <f t="shared" si="2"/>
        <v>118.85714285714286</v>
      </c>
      <c r="DT8" s="122">
        <f t="shared" si="2"/>
        <v>50.1</v>
      </c>
      <c r="DU8" s="122">
        <f t="shared" si="2"/>
        <v>10</v>
      </c>
      <c r="DV8" s="122">
        <f t="shared" si="2"/>
        <v>133.33333333333331</v>
      </c>
      <c r="DW8" s="122">
        <f t="shared" si="2"/>
        <v>0</v>
      </c>
      <c r="DX8" s="122">
        <f t="shared" si="2"/>
        <v>0</v>
      </c>
      <c r="DY8" s="123">
        <f t="shared" si="2"/>
        <v>19.600000000000001</v>
      </c>
      <c r="DZ8" s="250">
        <f t="shared" si="3"/>
        <v>12.731182795698926</v>
      </c>
      <c r="EA8" s="247">
        <f t="shared" si="3"/>
        <v>17.142857142857142</v>
      </c>
      <c r="EB8" s="247">
        <f t="shared" si="3"/>
        <v>3.948387096774193</v>
      </c>
      <c r="EC8" s="247">
        <f t="shared" si="3"/>
        <v>0.32258064516129031</v>
      </c>
      <c r="ED8" s="247">
        <f t="shared" si="3"/>
        <v>34.408602150537625</v>
      </c>
      <c r="EE8" s="247">
        <f t="shared" si="3"/>
        <v>0.12903225806451613</v>
      </c>
      <c r="EF8" s="247">
        <f t="shared" si="3"/>
        <v>0</v>
      </c>
      <c r="EG8" s="251">
        <f t="shared" si="3"/>
        <v>6.3677419354838705</v>
      </c>
      <c r="EH8" s="250">
        <f t="shared" si="3"/>
        <v>12.04301075268817</v>
      </c>
      <c r="EI8" s="247">
        <f t="shared" si="3"/>
        <v>19.170506912442395</v>
      </c>
      <c r="EJ8" s="247">
        <f t="shared" si="3"/>
        <v>4.8483870967741938</v>
      </c>
      <c r="EK8" s="247">
        <f t="shared" si="3"/>
        <v>1.6129032258064515</v>
      </c>
      <c r="EL8" s="247">
        <f t="shared" si="3"/>
        <v>17.204301075268813</v>
      </c>
      <c r="EM8" s="247">
        <f t="shared" si="3"/>
        <v>0</v>
      </c>
      <c r="EN8" s="247">
        <f t="shared" si="3"/>
        <v>0</v>
      </c>
      <c r="EO8" s="258">
        <f t="shared" si="3"/>
        <v>1.8967741935483873</v>
      </c>
      <c r="EP8" s="193">
        <f t="shared" si="24"/>
        <v>75.050384024577568</v>
      </c>
      <c r="EQ8" s="134">
        <f t="shared" si="25"/>
        <v>56.77588325652841</v>
      </c>
      <c r="ER8" s="195" t="s">
        <v>503</v>
      </c>
      <c r="ES8" s="107" t="s">
        <v>86</v>
      </c>
      <c r="ET8" t="str">
        <f t="shared" si="4"/>
        <v>fair</v>
      </c>
      <c r="EU8" t="str">
        <f t="shared" si="5"/>
        <v>good</v>
      </c>
    </row>
    <row r="9" spans="1:151">
      <c r="A9" s="217" t="s">
        <v>88</v>
      </c>
      <c r="B9" s="217" t="s">
        <v>103</v>
      </c>
      <c r="C9" s="217" t="s">
        <v>91</v>
      </c>
      <c r="D9" s="217" t="s">
        <v>147</v>
      </c>
      <c r="E9" s="217" t="s">
        <v>138</v>
      </c>
      <c r="F9" s="217">
        <v>380</v>
      </c>
      <c r="G9" s="219">
        <v>7.2</v>
      </c>
      <c r="H9" s="219">
        <v>7.02</v>
      </c>
      <c r="I9" s="219">
        <v>406</v>
      </c>
      <c r="J9" s="219">
        <v>3.2</v>
      </c>
      <c r="K9" s="219">
        <v>1</v>
      </c>
      <c r="L9" s="219">
        <v>0</v>
      </c>
      <c r="M9" s="219">
        <v>0</v>
      </c>
      <c r="N9" s="219">
        <v>1.88</v>
      </c>
      <c r="O9" s="219">
        <v>6.9</v>
      </c>
      <c r="P9" s="219">
        <v>8.4499999999999993</v>
      </c>
      <c r="Q9" s="219">
        <v>368</v>
      </c>
      <c r="R9" s="219">
        <v>2.74</v>
      </c>
      <c r="S9" s="219">
        <v>2</v>
      </c>
      <c r="T9" s="219">
        <v>0.03</v>
      </c>
      <c r="U9" s="219">
        <v>0</v>
      </c>
      <c r="V9" s="221">
        <v>0.78</v>
      </c>
      <c r="W9" s="223">
        <v>7.5</v>
      </c>
      <c r="X9" s="223">
        <v>7</v>
      </c>
      <c r="Y9" s="223">
        <v>1000</v>
      </c>
      <c r="Z9" s="223">
        <v>10</v>
      </c>
      <c r="AA9" s="223">
        <v>1.5</v>
      </c>
      <c r="AB9" s="223">
        <v>1</v>
      </c>
      <c r="AC9" s="223">
        <v>0.3</v>
      </c>
      <c r="AD9" s="223">
        <v>5</v>
      </c>
      <c r="AE9" s="223">
        <v>7.5</v>
      </c>
      <c r="AF9" s="223">
        <v>7</v>
      </c>
      <c r="AG9" s="223">
        <v>1000</v>
      </c>
      <c r="AH9" s="223">
        <v>10</v>
      </c>
      <c r="AI9" s="223">
        <v>1.5</v>
      </c>
      <c r="AJ9" s="223">
        <v>1</v>
      </c>
      <c r="AK9" s="223">
        <v>0.3</v>
      </c>
      <c r="AL9" s="223">
        <v>5</v>
      </c>
      <c r="AM9" s="80">
        <v>4</v>
      </c>
      <c r="AN9" s="80">
        <v>5</v>
      </c>
      <c r="AO9" s="80">
        <v>3</v>
      </c>
      <c r="AP9" s="80">
        <v>5</v>
      </c>
      <c r="AQ9" s="80">
        <v>4</v>
      </c>
      <c r="AR9" s="80">
        <v>4</v>
      </c>
      <c r="AS9" s="80">
        <v>3</v>
      </c>
      <c r="AT9" s="80">
        <v>3</v>
      </c>
      <c r="AU9" s="80">
        <f t="shared" si="6"/>
        <v>31</v>
      </c>
      <c r="AV9" s="86">
        <v>0</v>
      </c>
      <c r="AW9" s="86">
        <v>0</v>
      </c>
      <c r="AX9" s="86">
        <v>0</v>
      </c>
      <c r="AY9" s="86">
        <v>0</v>
      </c>
      <c r="AZ9" s="86">
        <v>0</v>
      </c>
      <c r="BA9" s="86">
        <v>0</v>
      </c>
      <c r="BB9" s="86">
        <v>0</v>
      </c>
      <c r="BC9" s="86">
        <v>0</v>
      </c>
      <c r="BD9" s="86">
        <v>0</v>
      </c>
      <c r="BE9" s="86">
        <v>0</v>
      </c>
      <c r="BF9" s="86">
        <v>0</v>
      </c>
      <c r="BG9" s="86">
        <v>0</v>
      </c>
      <c r="BH9" s="86">
        <v>0</v>
      </c>
      <c r="BI9" s="86">
        <v>0</v>
      </c>
      <c r="BJ9" s="86">
        <v>0</v>
      </c>
      <c r="BK9" s="86">
        <v>0</v>
      </c>
      <c r="BL9" s="229">
        <v>1</v>
      </c>
      <c r="BM9" s="229">
        <v>1</v>
      </c>
      <c r="BN9" s="229">
        <v>1</v>
      </c>
      <c r="BO9" s="229">
        <v>1</v>
      </c>
      <c r="BP9" s="229">
        <v>1</v>
      </c>
      <c r="BQ9" s="229">
        <v>1</v>
      </c>
      <c r="BR9" s="229">
        <v>1</v>
      </c>
      <c r="BS9" s="229">
        <v>1</v>
      </c>
      <c r="BT9" s="229">
        <v>1</v>
      </c>
      <c r="BU9" s="229">
        <v>1</v>
      </c>
      <c r="BV9" s="229">
        <v>1</v>
      </c>
      <c r="BW9" s="229">
        <v>1</v>
      </c>
      <c r="BX9" s="229">
        <v>1</v>
      </c>
      <c r="BY9" s="229">
        <v>1</v>
      </c>
      <c r="BZ9" s="229">
        <v>1</v>
      </c>
      <c r="CA9" s="229">
        <v>1</v>
      </c>
      <c r="CB9" s="227">
        <f t="shared" si="0"/>
        <v>4</v>
      </c>
      <c r="CC9" s="227">
        <f t="shared" si="0"/>
        <v>5</v>
      </c>
      <c r="CD9" s="227">
        <f t="shared" si="0"/>
        <v>3</v>
      </c>
      <c r="CE9" s="227">
        <f t="shared" si="0"/>
        <v>5</v>
      </c>
      <c r="CF9" s="227">
        <f t="shared" si="0"/>
        <v>4</v>
      </c>
      <c r="CG9" s="227">
        <f t="shared" si="0"/>
        <v>4</v>
      </c>
      <c r="CH9" s="227">
        <f t="shared" si="0"/>
        <v>3</v>
      </c>
      <c r="CI9" s="227">
        <f t="shared" si="0"/>
        <v>3</v>
      </c>
      <c r="CJ9" s="227">
        <f t="shared" si="1"/>
        <v>4</v>
      </c>
      <c r="CK9" s="227">
        <f t="shared" si="1"/>
        <v>5</v>
      </c>
      <c r="CL9" s="227">
        <f t="shared" si="1"/>
        <v>3</v>
      </c>
      <c r="CM9" s="227">
        <f t="shared" si="1"/>
        <v>5</v>
      </c>
      <c r="CN9" s="227">
        <f t="shared" si="1"/>
        <v>4</v>
      </c>
      <c r="CO9" s="227">
        <f t="shared" si="1"/>
        <v>4</v>
      </c>
      <c r="CP9" s="227">
        <f t="shared" si="1"/>
        <v>3</v>
      </c>
      <c r="CQ9" s="231">
        <f t="shared" si="1"/>
        <v>3</v>
      </c>
      <c r="CR9" s="106">
        <f t="shared" si="7"/>
        <v>31</v>
      </c>
      <c r="CS9" s="111">
        <f t="shared" si="8"/>
        <v>31</v>
      </c>
      <c r="CT9" s="114">
        <f t="shared" si="9"/>
        <v>0.12903225806451613</v>
      </c>
      <c r="CU9" s="112">
        <f t="shared" si="10"/>
        <v>0.16129032258064516</v>
      </c>
      <c r="CV9" s="112">
        <f t="shared" si="11"/>
        <v>9.6774193548387094E-2</v>
      </c>
      <c r="CW9" s="112">
        <f t="shared" si="12"/>
        <v>0.16129032258064516</v>
      </c>
      <c r="CX9" s="112">
        <f t="shared" si="13"/>
        <v>0.12903225806451613</v>
      </c>
      <c r="CY9" s="112">
        <f t="shared" si="14"/>
        <v>0.12903225806451613</v>
      </c>
      <c r="CZ9" s="112">
        <f t="shared" si="15"/>
        <v>9.6774193548387094E-2</v>
      </c>
      <c r="DA9" s="112">
        <f t="shared" si="16"/>
        <v>9.6774193548387094E-2</v>
      </c>
      <c r="DB9" s="112">
        <f t="shared" si="16"/>
        <v>0.12903225806451613</v>
      </c>
      <c r="DC9" s="112">
        <f t="shared" si="17"/>
        <v>0.16129032258064516</v>
      </c>
      <c r="DD9" s="112">
        <f t="shared" si="18"/>
        <v>9.6774193548387094E-2</v>
      </c>
      <c r="DE9" s="112">
        <f t="shared" si="19"/>
        <v>0.16129032258064516</v>
      </c>
      <c r="DF9" s="112">
        <f t="shared" si="20"/>
        <v>0.12903225806451613</v>
      </c>
      <c r="DG9" s="112">
        <f t="shared" si="21"/>
        <v>0.12903225806451613</v>
      </c>
      <c r="DH9" s="112">
        <f t="shared" si="22"/>
        <v>9.6774193548387094E-2</v>
      </c>
      <c r="DI9" s="116">
        <f t="shared" si="23"/>
        <v>9.6774193548387094E-2</v>
      </c>
      <c r="DJ9" s="121">
        <f t="shared" si="2"/>
        <v>96.000000000000014</v>
      </c>
      <c r="DK9" s="122">
        <f t="shared" si="2"/>
        <v>100.28571428571429</v>
      </c>
      <c r="DL9" s="122">
        <f t="shared" si="2"/>
        <v>40.6</v>
      </c>
      <c r="DM9" s="122">
        <f t="shared" si="2"/>
        <v>32</v>
      </c>
      <c r="DN9" s="122">
        <f t="shared" si="2"/>
        <v>66.666666666666657</v>
      </c>
      <c r="DO9" s="122">
        <f t="shared" si="2"/>
        <v>0</v>
      </c>
      <c r="DP9" s="122">
        <f t="shared" si="2"/>
        <v>0</v>
      </c>
      <c r="DQ9" s="240">
        <f t="shared" si="2"/>
        <v>37.6</v>
      </c>
      <c r="DR9" s="121">
        <f t="shared" si="2"/>
        <v>92</v>
      </c>
      <c r="DS9" s="122">
        <f t="shared" si="2"/>
        <v>120.71428571428571</v>
      </c>
      <c r="DT9" s="122">
        <f t="shared" si="2"/>
        <v>36.799999999999997</v>
      </c>
      <c r="DU9" s="122">
        <f t="shared" si="2"/>
        <v>27.400000000000002</v>
      </c>
      <c r="DV9" s="122">
        <f t="shared" si="2"/>
        <v>133.33333333333331</v>
      </c>
      <c r="DW9" s="122">
        <f t="shared" si="2"/>
        <v>3</v>
      </c>
      <c r="DX9" s="122">
        <f t="shared" si="2"/>
        <v>0</v>
      </c>
      <c r="DY9" s="123">
        <f t="shared" si="2"/>
        <v>15.6</v>
      </c>
      <c r="DZ9" s="250">
        <f t="shared" si="3"/>
        <v>12.38709677419355</v>
      </c>
      <c r="EA9" s="247">
        <f t="shared" si="3"/>
        <v>16.175115207373274</v>
      </c>
      <c r="EB9" s="247">
        <f t="shared" si="3"/>
        <v>3.9290322580645163</v>
      </c>
      <c r="EC9" s="247">
        <f t="shared" si="3"/>
        <v>5.161290322580645</v>
      </c>
      <c r="ED9" s="247">
        <f t="shared" si="3"/>
        <v>8.6021505376344063</v>
      </c>
      <c r="EE9" s="247">
        <f t="shared" si="3"/>
        <v>0</v>
      </c>
      <c r="EF9" s="247">
        <f t="shared" si="3"/>
        <v>0</v>
      </c>
      <c r="EG9" s="251">
        <f t="shared" si="3"/>
        <v>3.6387096774193548</v>
      </c>
      <c r="EH9" s="250">
        <f t="shared" si="3"/>
        <v>11.870967741935484</v>
      </c>
      <c r="EI9" s="247">
        <f t="shared" si="3"/>
        <v>19.470046082949306</v>
      </c>
      <c r="EJ9" s="247">
        <f t="shared" si="3"/>
        <v>3.5612903225806449</v>
      </c>
      <c r="EK9" s="247">
        <f t="shared" si="3"/>
        <v>4.4193548387096779</v>
      </c>
      <c r="EL9" s="247">
        <f t="shared" si="3"/>
        <v>17.204301075268813</v>
      </c>
      <c r="EM9" s="247">
        <f t="shared" si="3"/>
        <v>0.38709677419354838</v>
      </c>
      <c r="EN9" s="247">
        <f t="shared" si="3"/>
        <v>0</v>
      </c>
      <c r="EO9" s="258">
        <f t="shared" si="3"/>
        <v>1.5096774193548386</v>
      </c>
      <c r="EP9" s="133">
        <f t="shared" si="24"/>
        <v>49.893394777265755</v>
      </c>
      <c r="EQ9" s="134">
        <f t="shared" si="25"/>
        <v>58.422734254992314</v>
      </c>
      <c r="ER9" s="135" t="s">
        <v>86</v>
      </c>
      <c r="ES9" s="107" t="s">
        <v>86</v>
      </c>
      <c r="ET9" t="str">
        <f t="shared" si="4"/>
        <v>good</v>
      </c>
      <c r="EU9" t="str">
        <f t="shared" si="5"/>
        <v>good</v>
      </c>
    </row>
    <row r="10" spans="1:151">
      <c r="A10" s="217" t="s">
        <v>88</v>
      </c>
      <c r="B10" s="217" t="s">
        <v>104</v>
      </c>
      <c r="C10" s="217" t="s">
        <v>91</v>
      </c>
      <c r="D10" s="217" t="s">
        <v>148</v>
      </c>
      <c r="E10" s="217" t="s">
        <v>139</v>
      </c>
      <c r="F10" s="217">
        <v>1207</v>
      </c>
      <c r="G10" s="219">
        <v>6.9</v>
      </c>
      <c r="H10" s="219">
        <v>5.99</v>
      </c>
      <c r="I10" s="219">
        <v>282</v>
      </c>
      <c r="J10" s="219">
        <v>32</v>
      </c>
      <c r="K10" s="219">
        <v>2</v>
      </c>
      <c r="L10" s="219">
        <v>0</v>
      </c>
      <c r="M10" s="219">
        <v>0</v>
      </c>
      <c r="N10" s="219">
        <v>2.0099999999999998</v>
      </c>
      <c r="O10" s="219">
        <v>6.5</v>
      </c>
      <c r="P10" s="219">
        <v>7.78</v>
      </c>
      <c r="Q10" s="219">
        <v>393</v>
      </c>
      <c r="R10" s="219">
        <v>10</v>
      </c>
      <c r="S10" s="219">
        <v>1</v>
      </c>
      <c r="T10" s="219">
        <v>0.05</v>
      </c>
      <c r="U10" s="219">
        <v>0</v>
      </c>
      <c r="V10" s="221">
        <v>1.76</v>
      </c>
      <c r="W10" s="223">
        <v>7.5</v>
      </c>
      <c r="X10" s="223">
        <v>7</v>
      </c>
      <c r="Y10" s="223">
        <v>1000</v>
      </c>
      <c r="Z10" s="223">
        <v>10</v>
      </c>
      <c r="AA10" s="223">
        <v>1.5</v>
      </c>
      <c r="AB10" s="223">
        <v>1</v>
      </c>
      <c r="AC10" s="223">
        <v>0.3</v>
      </c>
      <c r="AD10" s="223">
        <v>5</v>
      </c>
      <c r="AE10" s="223">
        <v>7.5</v>
      </c>
      <c r="AF10" s="223">
        <v>7</v>
      </c>
      <c r="AG10" s="223">
        <v>1000</v>
      </c>
      <c r="AH10" s="223">
        <v>10</v>
      </c>
      <c r="AI10" s="223">
        <v>1.5</v>
      </c>
      <c r="AJ10" s="223">
        <v>1</v>
      </c>
      <c r="AK10" s="223">
        <v>0.3</v>
      </c>
      <c r="AL10" s="223">
        <v>5</v>
      </c>
      <c r="AM10" s="80">
        <v>4</v>
      </c>
      <c r="AN10" s="80">
        <v>5</v>
      </c>
      <c r="AO10" s="80">
        <v>3</v>
      </c>
      <c r="AP10" s="80">
        <v>5</v>
      </c>
      <c r="AQ10" s="80">
        <v>4</v>
      </c>
      <c r="AR10" s="80">
        <v>4</v>
      </c>
      <c r="AS10" s="80">
        <v>3</v>
      </c>
      <c r="AT10" s="80">
        <v>3</v>
      </c>
      <c r="AU10" s="80">
        <f t="shared" si="6"/>
        <v>31</v>
      </c>
      <c r="AV10" s="86">
        <v>0</v>
      </c>
      <c r="AW10" s="86">
        <v>0</v>
      </c>
      <c r="AX10" s="86">
        <v>0</v>
      </c>
      <c r="AY10" s="86">
        <v>0</v>
      </c>
      <c r="AZ10" s="86">
        <v>0</v>
      </c>
      <c r="BA10" s="86">
        <v>0</v>
      </c>
      <c r="BB10" s="86">
        <v>0</v>
      </c>
      <c r="BC10" s="86">
        <v>0</v>
      </c>
      <c r="BD10" s="86">
        <v>0</v>
      </c>
      <c r="BE10" s="86">
        <v>0</v>
      </c>
      <c r="BF10" s="86">
        <v>0</v>
      </c>
      <c r="BG10" s="86">
        <v>0</v>
      </c>
      <c r="BH10" s="86">
        <v>0</v>
      </c>
      <c r="BI10" s="86">
        <v>0</v>
      </c>
      <c r="BJ10" s="86">
        <v>0</v>
      </c>
      <c r="BK10" s="86">
        <v>0</v>
      </c>
      <c r="BL10" s="229">
        <v>1</v>
      </c>
      <c r="BM10" s="229">
        <v>1</v>
      </c>
      <c r="BN10" s="229">
        <v>1</v>
      </c>
      <c r="BO10" s="229">
        <v>1</v>
      </c>
      <c r="BP10" s="229">
        <v>1</v>
      </c>
      <c r="BQ10" s="229">
        <v>1</v>
      </c>
      <c r="BR10" s="229">
        <v>1</v>
      </c>
      <c r="BS10" s="229">
        <v>1</v>
      </c>
      <c r="BT10" s="229">
        <v>1</v>
      </c>
      <c r="BU10" s="229">
        <v>1</v>
      </c>
      <c r="BV10" s="229">
        <v>1</v>
      </c>
      <c r="BW10" s="229">
        <v>1</v>
      </c>
      <c r="BX10" s="229">
        <v>1</v>
      </c>
      <c r="BY10" s="229">
        <v>1</v>
      </c>
      <c r="BZ10" s="229">
        <v>1</v>
      </c>
      <c r="CA10" s="229">
        <v>1</v>
      </c>
      <c r="CB10" s="227">
        <f t="shared" si="0"/>
        <v>4</v>
      </c>
      <c r="CC10" s="227">
        <f t="shared" si="0"/>
        <v>5</v>
      </c>
      <c r="CD10" s="227">
        <f t="shared" si="0"/>
        <v>3</v>
      </c>
      <c r="CE10" s="227">
        <f t="shared" si="0"/>
        <v>5</v>
      </c>
      <c r="CF10" s="227">
        <f t="shared" si="0"/>
        <v>4</v>
      </c>
      <c r="CG10" s="227">
        <f t="shared" si="0"/>
        <v>4</v>
      </c>
      <c r="CH10" s="227">
        <f t="shared" si="0"/>
        <v>3</v>
      </c>
      <c r="CI10" s="227">
        <f t="shared" si="0"/>
        <v>3</v>
      </c>
      <c r="CJ10" s="227">
        <f t="shared" si="1"/>
        <v>4</v>
      </c>
      <c r="CK10" s="227">
        <f t="shared" si="1"/>
        <v>5</v>
      </c>
      <c r="CL10" s="227">
        <f t="shared" si="1"/>
        <v>3</v>
      </c>
      <c r="CM10" s="227">
        <f t="shared" si="1"/>
        <v>5</v>
      </c>
      <c r="CN10" s="227">
        <f t="shared" si="1"/>
        <v>4</v>
      </c>
      <c r="CO10" s="227">
        <f t="shared" si="1"/>
        <v>4</v>
      </c>
      <c r="CP10" s="227">
        <f t="shared" si="1"/>
        <v>3</v>
      </c>
      <c r="CQ10" s="231">
        <f t="shared" si="1"/>
        <v>3</v>
      </c>
      <c r="CR10" s="106">
        <f t="shared" si="7"/>
        <v>31</v>
      </c>
      <c r="CS10" s="111">
        <f t="shared" si="8"/>
        <v>31</v>
      </c>
      <c r="CT10" s="114">
        <f t="shared" si="9"/>
        <v>0.12903225806451613</v>
      </c>
      <c r="CU10" s="112">
        <f t="shared" si="10"/>
        <v>0.16129032258064516</v>
      </c>
      <c r="CV10" s="112">
        <f t="shared" si="11"/>
        <v>9.6774193548387094E-2</v>
      </c>
      <c r="CW10" s="112">
        <f t="shared" si="12"/>
        <v>0.16129032258064516</v>
      </c>
      <c r="CX10" s="112">
        <f t="shared" si="13"/>
        <v>0.12903225806451613</v>
      </c>
      <c r="CY10" s="112">
        <f t="shared" si="14"/>
        <v>0.12903225806451613</v>
      </c>
      <c r="CZ10" s="112">
        <f t="shared" si="15"/>
        <v>9.6774193548387094E-2</v>
      </c>
      <c r="DA10" s="112">
        <f t="shared" si="16"/>
        <v>9.6774193548387094E-2</v>
      </c>
      <c r="DB10" s="112">
        <f t="shared" si="16"/>
        <v>0.12903225806451613</v>
      </c>
      <c r="DC10" s="112">
        <f t="shared" si="17"/>
        <v>0.16129032258064516</v>
      </c>
      <c r="DD10" s="112">
        <f t="shared" si="18"/>
        <v>9.6774193548387094E-2</v>
      </c>
      <c r="DE10" s="112">
        <f t="shared" si="19"/>
        <v>0.16129032258064516</v>
      </c>
      <c r="DF10" s="112">
        <f t="shared" si="20"/>
        <v>0.12903225806451613</v>
      </c>
      <c r="DG10" s="112">
        <f t="shared" si="21"/>
        <v>0.12903225806451613</v>
      </c>
      <c r="DH10" s="112">
        <f t="shared" si="22"/>
        <v>9.6774193548387094E-2</v>
      </c>
      <c r="DI10" s="116">
        <f t="shared" si="23"/>
        <v>9.6774193548387094E-2</v>
      </c>
      <c r="DJ10" s="121">
        <f t="shared" si="2"/>
        <v>92</v>
      </c>
      <c r="DK10" s="122">
        <f t="shared" si="2"/>
        <v>85.571428571428569</v>
      </c>
      <c r="DL10" s="122">
        <f t="shared" si="2"/>
        <v>28.199999999999996</v>
      </c>
      <c r="DM10" s="122">
        <f t="shared" si="2"/>
        <v>320</v>
      </c>
      <c r="DN10" s="122">
        <f t="shared" si="2"/>
        <v>133.33333333333331</v>
      </c>
      <c r="DO10" s="122">
        <f t="shared" si="2"/>
        <v>0</v>
      </c>
      <c r="DP10" s="122">
        <f t="shared" si="2"/>
        <v>0</v>
      </c>
      <c r="DQ10" s="240">
        <f t="shared" si="2"/>
        <v>40.199999999999996</v>
      </c>
      <c r="DR10" s="121">
        <f t="shared" si="2"/>
        <v>86.666666666666671</v>
      </c>
      <c r="DS10" s="122">
        <f t="shared" si="2"/>
        <v>111.14285714285714</v>
      </c>
      <c r="DT10" s="122">
        <f t="shared" si="2"/>
        <v>39.300000000000004</v>
      </c>
      <c r="DU10" s="122">
        <f t="shared" si="2"/>
        <v>100</v>
      </c>
      <c r="DV10" s="122">
        <f t="shared" si="2"/>
        <v>66.666666666666657</v>
      </c>
      <c r="DW10" s="122">
        <f t="shared" si="2"/>
        <v>5</v>
      </c>
      <c r="DX10" s="122">
        <f t="shared" si="2"/>
        <v>0</v>
      </c>
      <c r="DY10" s="123">
        <f t="shared" si="2"/>
        <v>35.199999999999996</v>
      </c>
      <c r="DZ10" s="250">
        <f t="shared" si="3"/>
        <v>11.870967741935484</v>
      </c>
      <c r="EA10" s="247">
        <f t="shared" si="3"/>
        <v>13.801843317972349</v>
      </c>
      <c r="EB10" s="247">
        <f t="shared" si="3"/>
        <v>2.7290322580645157</v>
      </c>
      <c r="EC10" s="247">
        <f t="shared" si="3"/>
        <v>51.612903225806448</v>
      </c>
      <c r="ED10" s="247">
        <f t="shared" si="3"/>
        <v>17.204301075268813</v>
      </c>
      <c r="EE10" s="247">
        <f t="shared" si="3"/>
        <v>0</v>
      </c>
      <c r="EF10" s="247">
        <f t="shared" si="3"/>
        <v>0</v>
      </c>
      <c r="EG10" s="251">
        <f t="shared" si="3"/>
        <v>3.8903225806451607</v>
      </c>
      <c r="EH10" s="250">
        <f t="shared" si="3"/>
        <v>11.182795698924732</v>
      </c>
      <c r="EI10" s="247">
        <f t="shared" si="3"/>
        <v>17.926267281105989</v>
      </c>
      <c r="EJ10" s="247">
        <f t="shared" si="3"/>
        <v>3.8032258064516133</v>
      </c>
      <c r="EK10" s="247">
        <f t="shared" si="3"/>
        <v>16.129032258064516</v>
      </c>
      <c r="EL10" s="247">
        <f t="shared" si="3"/>
        <v>8.6021505376344063</v>
      </c>
      <c r="EM10" s="247">
        <f t="shared" si="3"/>
        <v>0.64516129032258063</v>
      </c>
      <c r="EN10" s="247">
        <f t="shared" si="3"/>
        <v>0</v>
      </c>
      <c r="EO10" s="258">
        <f t="shared" si="3"/>
        <v>3.4064516129032252</v>
      </c>
      <c r="EP10" s="192">
        <f t="shared" si="24"/>
        <v>101.10937019969278</v>
      </c>
      <c r="EQ10" s="134">
        <f t="shared" si="25"/>
        <v>61.695084485407065</v>
      </c>
      <c r="ER10" s="194" t="s">
        <v>87</v>
      </c>
      <c r="ES10" s="107" t="s">
        <v>86</v>
      </c>
      <c r="ET10" t="str">
        <f t="shared" si="4"/>
        <v>poor</v>
      </c>
      <c r="EU10" t="str">
        <f t="shared" si="5"/>
        <v>good</v>
      </c>
    </row>
    <row r="11" spans="1:151">
      <c r="A11" s="217" t="s">
        <v>88</v>
      </c>
      <c r="B11" s="217" t="s">
        <v>105</v>
      </c>
      <c r="C11" s="217" t="s">
        <v>92</v>
      </c>
      <c r="D11" s="217" t="s">
        <v>149</v>
      </c>
      <c r="E11" s="217" t="s">
        <v>140</v>
      </c>
      <c r="F11" s="217">
        <v>1322</v>
      </c>
      <c r="G11" s="219">
        <v>6.2</v>
      </c>
      <c r="H11" s="219">
        <v>5.88</v>
      </c>
      <c r="I11" s="219">
        <v>115</v>
      </c>
      <c r="J11" s="219">
        <v>0</v>
      </c>
      <c r="K11" s="219">
        <v>1</v>
      </c>
      <c r="L11" s="219">
        <v>0</v>
      </c>
      <c r="M11" s="219">
        <v>0</v>
      </c>
      <c r="N11" s="219">
        <v>7.13</v>
      </c>
      <c r="O11" s="219">
        <v>5.7</v>
      </c>
      <c r="P11" s="219">
        <v>8.76</v>
      </c>
      <c r="Q11" s="219">
        <v>109</v>
      </c>
      <c r="R11" s="219">
        <v>1</v>
      </c>
      <c r="S11" s="219">
        <v>2</v>
      </c>
      <c r="T11" s="219">
        <v>0</v>
      </c>
      <c r="U11" s="219">
        <v>0</v>
      </c>
      <c r="V11" s="221">
        <v>3.34</v>
      </c>
      <c r="W11" s="223">
        <v>7.5</v>
      </c>
      <c r="X11" s="223">
        <v>7</v>
      </c>
      <c r="Y11" s="223">
        <v>1000</v>
      </c>
      <c r="Z11" s="223">
        <v>10</v>
      </c>
      <c r="AA11" s="223">
        <v>1.5</v>
      </c>
      <c r="AB11" s="223">
        <v>1</v>
      </c>
      <c r="AC11" s="223">
        <v>0.3</v>
      </c>
      <c r="AD11" s="223">
        <v>5</v>
      </c>
      <c r="AE11" s="223">
        <v>7.5</v>
      </c>
      <c r="AF11" s="223">
        <v>7</v>
      </c>
      <c r="AG11" s="223">
        <v>1000</v>
      </c>
      <c r="AH11" s="223">
        <v>10</v>
      </c>
      <c r="AI11" s="223">
        <v>1.5</v>
      </c>
      <c r="AJ11" s="223">
        <v>1</v>
      </c>
      <c r="AK11" s="223">
        <v>0.3</v>
      </c>
      <c r="AL11" s="223">
        <v>5</v>
      </c>
      <c r="AM11" s="80">
        <v>4</v>
      </c>
      <c r="AN11" s="80">
        <v>5</v>
      </c>
      <c r="AO11" s="80">
        <v>3</v>
      </c>
      <c r="AP11" s="80">
        <v>5</v>
      </c>
      <c r="AQ11" s="80">
        <v>4</v>
      </c>
      <c r="AR11" s="80">
        <v>4</v>
      </c>
      <c r="AS11" s="80">
        <v>3</v>
      </c>
      <c r="AT11" s="80">
        <v>3</v>
      </c>
      <c r="AU11" s="80">
        <f t="shared" si="6"/>
        <v>31</v>
      </c>
      <c r="AV11" s="86">
        <v>0</v>
      </c>
      <c r="AW11" s="86">
        <v>0</v>
      </c>
      <c r="AX11" s="86">
        <v>0</v>
      </c>
      <c r="AY11" s="86">
        <v>0</v>
      </c>
      <c r="AZ11" s="86">
        <v>0</v>
      </c>
      <c r="BA11" s="86">
        <v>0</v>
      </c>
      <c r="BB11" s="86">
        <v>0</v>
      </c>
      <c r="BC11" s="86">
        <v>0</v>
      </c>
      <c r="BD11" s="86">
        <v>0</v>
      </c>
      <c r="BE11" s="86">
        <v>0</v>
      </c>
      <c r="BF11" s="86">
        <v>0</v>
      </c>
      <c r="BG11" s="86">
        <v>0</v>
      </c>
      <c r="BH11" s="86">
        <v>0</v>
      </c>
      <c r="BI11" s="86">
        <v>0</v>
      </c>
      <c r="BJ11" s="86">
        <v>0</v>
      </c>
      <c r="BK11" s="86">
        <v>0</v>
      </c>
      <c r="BL11" s="229">
        <v>1</v>
      </c>
      <c r="BM11" s="229">
        <v>1</v>
      </c>
      <c r="BN11" s="229">
        <v>1</v>
      </c>
      <c r="BO11" s="229">
        <v>1</v>
      </c>
      <c r="BP11" s="229">
        <v>1</v>
      </c>
      <c r="BQ11" s="229">
        <v>1</v>
      </c>
      <c r="BR11" s="229">
        <v>1</v>
      </c>
      <c r="BS11" s="229">
        <v>1</v>
      </c>
      <c r="BT11" s="229">
        <v>1</v>
      </c>
      <c r="BU11" s="229">
        <v>1</v>
      </c>
      <c r="BV11" s="229">
        <v>1</v>
      </c>
      <c r="BW11" s="229">
        <v>1</v>
      </c>
      <c r="BX11" s="229">
        <v>1</v>
      </c>
      <c r="BY11" s="229">
        <v>1</v>
      </c>
      <c r="BZ11" s="229">
        <v>1</v>
      </c>
      <c r="CA11" s="229">
        <v>1</v>
      </c>
      <c r="CB11" s="227">
        <f t="shared" si="0"/>
        <v>4</v>
      </c>
      <c r="CC11" s="227">
        <f t="shared" si="0"/>
        <v>5</v>
      </c>
      <c r="CD11" s="227">
        <f t="shared" si="0"/>
        <v>3</v>
      </c>
      <c r="CE11" s="227">
        <f t="shared" si="0"/>
        <v>5</v>
      </c>
      <c r="CF11" s="227">
        <f t="shared" si="0"/>
        <v>4</v>
      </c>
      <c r="CG11" s="227">
        <f t="shared" si="0"/>
        <v>4</v>
      </c>
      <c r="CH11" s="227">
        <f t="shared" si="0"/>
        <v>3</v>
      </c>
      <c r="CI11" s="227">
        <f t="shared" si="0"/>
        <v>3</v>
      </c>
      <c r="CJ11" s="227">
        <f t="shared" si="1"/>
        <v>4</v>
      </c>
      <c r="CK11" s="227">
        <f t="shared" si="1"/>
        <v>5</v>
      </c>
      <c r="CL11" s="227">
        <f t="shared" si="1"/>
        <v>3</v>
      </c>
      <c r="CM11" s="227">
        <f t="shared" si="1"/>
        <v>5</v>
      </c>
      <c r="CN11" s="227">
        <f t="shared" si="1"/>
        <v>4</v>
      </c>
      <c r="CO11" s="227">
        <f t="shared" si="1"/>
        <v>4</v>
      </c>
      <c r="CP11" s="227">
        <f t="shared" si="1"/>
        <v>3</v>
      </c>
      <c r="CQ11" s="231">
        <f t="shared" si="1"/>
        <v>3</v>
      </c>
      <c r="CR11" s="106">
        <f t="shared" si="7"/>
        <v>31</v>
      </c>
      <c r="CS11" s="111">
        <f t="shared" si="8"/>
        <v>31</v>
      </c>
      <c r="CT11" s="114">
        <f t="shared" si="9"/>
        <v>0.12903225806451613</v>
      </c>
      <c r="CU11" s="112">
        <f t="shared" si="10"/>
        <v>0.16129032258064516</v>
      </c>
      <c r="CV11" s="112">
        <f t="shared" si="11"/>
        <v>9.6774193548387094E-2</v>
      </c>
      <c r="CW11" s="112">
        <f t="shared" si="12"/>
        <v>0.16129032258064516</v>
      </c>
      <c r="CX11" s="112">
        <f t="shared" si="13"/>
        <v>0.12903225806451613</v>
      </c>
      <c r="CY11" s="112">
        <f t="shared" si="14"/>
        <v>0.12903225806451613</v>
      </c>
      <c r="CZ11" s="112">
        <f t="shared" si="15"/>
        <v>9.6774193548387094E-2</v>
      </c>
      <c r="DA11" s="112">
        <f t="shared" si="16"/>
        <v>9.6774193548387094E-2</v>
      </c>
      <c r="DB11" s="112">
        <f t="shared" si="16"/>
        <v>0.12903225806451613</v>
      </c>
      <c r="DC11" s="112">
        <f t="shared" si="17"/>
        <v>0.16129032258064516</v>
      </c>
      <c r="DD11" s="112">
        <f t="shared" si="18"/>
        <v>9.6774193548387094E-2</v>
      </c>
      <c r="DE11" s="112">
        <f t="shared" si="19"/>
        <v>0.16129032258064516</v>
      </c>
      <c r="DF11" s="112">
        <f t="shared" si="20"/>
        <v>0.12903225806451613</v>
      </c>
      <c r="DG11" s="112">
        <f t="shared" si="21"/>
        <v>0.12903225806451613</v>
      </c>
      <c r="DH11" s="112">
        <f t="shared" si="22"/>
        <v>9.6774193548387094E-2</v>
      </c>
      <c r="DI11" s="116">
        <f t="shared" si="23"/>
        <v>9.6774193548387094E-2</v>
      </c>
      <c r="DJ11" s="121">
        <f t="shared" si="2"/>
        <v>82.666666666666671</v>
      </c>
      <c r="DK11" s="122">
        <f t="shared" si="2"/>
        <v>84</v>
      </c>
      <c r="DL11" s="122">
        <f t="shared" si="2"/>
        <v>11.5</v>
      </c>
      <c r="DM11" s="122">
        <f t="shared" si="2"/>
        <v>0</v>
      </c>
      <c r="DN11" s="122">
        <f t="shared" si="2"/>
        <v>66.666666666666657</v>
      </c>
      <c r="DO11" s="122">
        <f t="shared" si="2"/>
        <v>0</v>
      </c>
      <c r="DP11" s="122">
        <f t="shared" si="2"/>
        <v>0</v>
      </c>
      <c r="DQ11" s="240">
        <f t="shared" si="2"/>
        <v>142.6</v>
      </c>
      <c r="DR11" s="121">
        <f t="shared" si="2"/>
        <v>76</v>
      </c>
      <c r="DS11" s="122">
        <f t="shared" si="2"/>
        <v>125.14285714285714</v>
      </c>
      <c r="DT11" s="122">
        <f t="shared" si="2"/>
        <v>10.9</v>
      </c>
      <c r="DU11" s="122">
        <f t="shared" si="2"/>
        <v>10</v>
      </c>
      <c r="DV11" s="122">
        <f t="shared" si="2"/>
        <v>133.33333333333331</v>
      </c>
      <c r="DW11" s="122">
        <f t="shared" si="2"/>
        <v>0</v>
      </c>
      <c r="DX11" s="122">
        <f t="shared" si="2"/>
        <v>0</v>
      </c>
      <c r="DY11" s="123">
        <f t="shared" si="2"/>
        <v>66.8</v>
      </c>
      <c r="DZ11" s="250">
        <f t="shared" si="3"/>
        <v>10.666666666666668</v>
      </c>
      <c r="EA11" s="247">
        <f t="shared" si="3"/>
        <v>13.548387096774194</v>
      </c>
      <c r="EB11" s="247">
        <f t="shared" si="3"/>
        <v>1.1129032258064515</v>
      </c>
      <c r="EC11" s="247">
        <f t="shared" si="3"/>
        <v>0</v>
      </c>
      <c r="ED11" s="247">
        <f t="shared" si="3"/>
        <v>8.6021505376344063</v>
      </c>
      <c r="EE11" s="247">
        <f t="shared" si="3"/>
        <v>0</v>
      </c>
      <c r="EF11" s="247">
        <f t="shared" si="3"/>
        <v>0</v>
      </c>
      <c r="EG11" s="251">
        <f t="shared" si="3"/>
        <v>13.799999999999999</v>
      </c>
      <c r="EH11" s="250">
        <f t="shared" si="3"/>
        <v>9.806451612903226</v>
      </c>
      <c r="EI11" s="247">
        <f t="shared" si="3"/>
        <v>20.184331797235021</v>
      </c>
      <c r="EJ11" s="247">
        <f t="shared" si="3"/>
        <v>1.0548387096774194</v>
      </c>
      <c r="EK11" s="247">
        <f t="shared" si="3"/>
        <v>1.6129032258064515</v>
      </c>
      <c r="EL11" s="247">
        <f t="shared" si="3"/>
        <v>17.204301075268813</v>
      </c>
      <c r="EM11" s="247">
        <f t="shared" si="3"/>
        <v>0</v>
      </c>
      <c r="EN11" s="247">
        <f t="shared" si="3"/>
        <v>0</v>
      </c>
      <c r="EO11" s="258">
        <f t="shared" si="3"/>
        <v>6.4645161290322575</v>
      </c>
      <c r="EP11" s="133">
        <f t="shared" si="24"/>
        <v>47.730107526881717</v>
      </c>
      <c r="EQ11" s="134">
        <f t="shared" si="25"/>
        <v>56.327342549923181</v>
      </c>
      <c r="ER11" s="135" t="s">
        <v>86</v>
      </c>
      <c r="ES11" s="107" t="s">
        <v>86</v>
      </c>
      <c r="ET11" t="str">
        <f t="shared" si="4"/>
        <v>good</v>
      </c>
      <c r="EU11" t="str">
        <f t="shared" si="5"/>
        <v>good</v>
      </c>
    </row>
    <row r="12" spans="1:151">
      <c r="A12" s="217" t="s">
        <v>88</v>
      </c>
      <c r="B12" s="217" t="s">
        <v>106</v>
      </c>
      <c r="C12" s="217" t="s">
        <v>93</v>
      </c>
      <c r="D12" s="217" t="s">
        <v>150</v>
      </c>
      <c r="E12" s="217" t="s">
        <v>141</v>
      </c>
      <c r="F12" s="217">
        <v>1555</v>
      </c>
      <c r="G12" s="219">
        <v>6.5</v>
      </c>
      <c r="H12" s="219">
        <v>6.56</v>
      </c>
      <c r="I12" s="219">
        <v>145</v>
      </c>
      <c r="J12" s="219">
        <v>0.3</v>
      </c>
      <c r="K12" s="219">
        <v>1</v>
      </c>
      <c r="L12" s="219">
        <v>0</v>
      </c>
      <c r="M12" s="219">
        <v>0</v>
      </c>
      <c r="N12" s="219">
        <v>8.73</v>
      </c>
      <c r="O12" s="219">
        <v>5.9</v>
      </c>
      <c r="P12" s="219">
        <v>8.56</v>
      </c>
      <c r="Q12" s="219">
        <v>168</v>
      </c>
      <c r="R12" s="219">
        <v>1.1499999999999999</v>
      </c>
      <c r="S12" s="219">
        <v>2</v>
      </c>
      <c r="T12" s="219">
        <v>0.03</v>
      </c>
      <c r="U12" s="219">
        <v>0</v>
      </c>
      <c r="V12" s="221">
        <v>4.4800000000000004</v>
      </c>
      <c r="W12" s="223">
        <v>7.5</v>
      </c>
      <c r="X12" s="223">
        <v>7</v>
      </c>
      <c r="Y12" s="223">
        <v>1000</v>
      </c>
      <c r="Z12" s="223">
        <v>10</v>
      </c>
      <c r="AA12" s="223">
        <v>1.5</v>
      </c>
      <c r="AB12" s="223">
        <v>1</v>
      </c>
      <c r="AC12" s="223">
        <v>0.3</v>
      </c>
      <c r="AD12" s="223">
        <v>5</v>
      </c>
      <c r="AE12" s="223">
        <v>7.5</v>
      </c>
      <c r="AF12" s="223">
        <v>7</v>
      </c>
      <c r="AG12" s="223">
        <v>1000</v>
      </c>
      <c r="AH12" s="223">
        <v>10</v>
      </c>
      <c r="AI12" s="223">
        <v>1.5</v>
      </c>
      <c r="AJ12" s="223">
        <v>1</v>
      </c>
      <c r="AK12" s="223">
        <v>0.3</v>
      </c>
      <c r="AL12" s="223">
        <v>5</v>
      </c>
      <c r="AM12" s="80">
        <v>4</v>
      </c>
      <c r="AN12" s="80">
        <v>5</v>
      </c>
      <c r="AO12" s="80">
        <v>3</v>
      </c>
      <c r="AP12" s="80">
        <v>5</v>
      </c>
      <c r="AQ12" s="80">
        <v>4</v>
      </c>
      <c r="AR12" s="80">
        <v>4</v>
      </c>
      <c r="AS12" s="80">
        <v>3</v>
      </c>
      <c r="AT12" s="80">
        <v>3</v>
      </c>
      <c r="AU12" s="80">
        <f t="shared" si="6"/>
        <v>31</v>
      </c>
      <c r="AV12" s="86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  <c r="BB12" s="86">
        <v>0</v>
      </c>
      <c r="BC12" s="86">
        <v>0</v>
      </c>
      <c r="BD12" s="86">
        <v>0</v>
      </c>
      <c r="BE12" s="86">
        <v>0</v>
      </c>
      <c r="BF12" s="86">
        <v>0</v>
      </c>
      <c r="BG12" s="86">
        <v>0</v>
      </c>
      <c r="BH12" s="86">
        <v>0</v>
      </c>
      <c r="BI12" s="86">
        <v>0</v>
      </c>
      <c r="BJ12" s="86">
        <v>0</v>
      </c>
      <c r="BK12" s="86">
        <v>0</v>
      </c>
      <c r="BL12" s="229">
        <v>1</v>
      </c>
      <c r="BM12" s="229">
        <v>1</v>
      </c>
      <c r="BN12" s="229">
        <v>1</v>
      </c>
      <c r="BO12" s="229">
        <v>1</v>
      </c>
      <c r="BP12" s="229">
        <v>1</v>
      </c>
      <c r="BQ12" s="229">
        <v>1</v>
      </c>
      <c r="BR12" s="229">
        <v>1</v>
      </c>
      <c r="BS12" s="229">
        <v>1</v>
      </c>
      <c r="BT12" s="229">
        <v>1</v>
      </c>
      <c r="BU12" s="229">
        <v>1</v>
      </c>
      <c r="BV12" s="229">
        <v>1</v>
      </c>
      <c r="BW12" s="229">
        <v>1</v>
      </c>
      <c r="BX12" s="229">
        <v>1</v>
      </c>
      <c r="BY12" s="229">
        <v>1</v>
      </c>
      <c r="BZ12" s="229">
        <v>1</v>
      </c>
      <c r="CA12" s="229">
        <v>1</v>
      </c>
      <c r="CB12" s="227">
        <f t="shared" si="0"/>
        <v>4</v>
      </c>
      <c r="CC12" s="227">
        <f t="shared" si="0"/>
        <v>5</v>
      </c>
      <c r="CD12" s="227">
        <f t="shared" si="0"/>
        <v>3</v>
      </c>
      <c r="CE12" s="227">
        <f t="shared" si="0"/>
        <v>5</v>
      </c>
      <c r="CF12" s="227">
        <f t="shared" si="0"/>
        <v>4</v>
      </c>
      <c r="CG12" s="227">
        <f t="shared" si="0"/>
        <v>4</v>
      </c>
      <c r="CH12" s="227">
        <f t="shared" si="0"/>
        <v>3</v>
      </c>
      <c r="CI12" s="227">
        <f t="shared" si="0"/>
        <v>3</v>
      </c>
      <c r="CJ12" s="227">
        <f t="shared" si="1"/>
        <v>4</v>
      </c>
      <c r="CK12" s="227">
        <f t="shared" si="1"/>
        <v>5</v>
      </c>
      <c r="CL12" s="227">
        <f t="shared" si="1"/>
        <v>3</v>
      </c>
      <c r="CM12" s="227">
        <f t="shared" si="1"/>
        <v>5</v>
      </c>
      <c r="CN12" s="227">
        <f t="shared" si="1"/>
        <v>4</v>
      </c>
      <c r="CO12" s="227">
        <f t="shared" si="1"/>
        <v>4</v>
      </c>
      <c r="CP12" s="227">
        <f t="shared" si="1"/>
        <v>3</v>
      </c>
      <c r="CQ12" s="231">
        <f t="shared" si="1"/>
        <v>3</v>
      </c>
      <c r="CR12" s="106">
        <f t="shared" si="7"/>
        <v>31</v>
      </c>
      <c r="CS12" s="111">
        <f t="shared" si="8"/>
        <v>31</v>
      </c>
      <c r="CT12" s="114">
        <f t="shared" si="9"/>
        <v>0.12903225806451613</v>
      </c>
      <c r="CU12" s="112">
        <f t="shared" si="10"/>
        <v>0.16129032258064516</v>
      </c>
      <c r="CV12" s="112">
        <f t="shared" si="11"/>
        <v>9.6774193548387094E-2</v>
      </c>
      <c r="CW12" s="112">
        <f t="shared" si="12"/>
        <v>0.16129032258064516</v>
      </c>
      <c r="CX12" s="112">
        <f t="shared" si="13"/>
        <v>0.12903225806451613</v>
      </c>
      <c r="CY12" s="112">
        <f t="shared" si="14"/>
        <v>0.12903225806451613</v>
      </c>
      <c r="CZ12" s="112">
        <f t="shared" si="15"/>
        <v>9.6774193548387094E-2</v>
      </c>
      <c r="DA12" s="112">
        <f t="shared" si="16"/>
        <v>9.6774193548387094E-2</v>
      </c>
      <c r="DB12" s="112">
        <f t="shared" si="16"/>
        <v>0.12903225806451613</v>
      </c>
      <c r="DC12" s="112">
        <f t="shared" si="17"/>
        <v>0.16129032258064516</v>
      </c>
      <c r="DD12" s="112">
        <f t="shared" si="18"/>
        <v>9.6774193548387094E-2</v>
      </c>
      <c r="DE12" s="112">
        <f t="shared" si="19"/>
        <v>0.16129032258064516</v>
      </c>
      <c r="DF12" s="112">
        <f t="shared" si="20"/>
        <v>0.12903225806451613</v>
      </c>
      <c r="DG12" s="112">
        <f t="shared" si="21"/>
        <v>0.12903225806451613</v>
      </c>
      <c r="DH12" s="112">
        <f t="shared" si="22"/>
        <v>9.6774193548387094E-2</v>
      </c>
      <c r="DI12" s="116">
        <f t="shared" si="23"/>
        <v>9.6774193548387094E-2</v>
      </c>
      <c r="DJ12" s="121">
        <f t="shared" si="2"/>
        <v>86.666666666666671</v>
      </c>
      <c r="DK12" s="122">
        <f t="shared" si="2"/>
        <v>93.714285714285708</v>
      </c>
      <c r="DL12" s="122">
        <f t="shared" si="2"/>
        <v>14.499999999999998</v>
      </c>
      <c r="DM12" s="122">
        <f t="shared" si="2"/>
        <v>3</v>
      </c>
      <c r="DN12" s="122">
        <f t="shared" si="2"/>
        <v>66.666666666666657</v>
      </c>
      <c r="DO12" s="122">
        <f t="shared" si="2"/>
        <v>0</v>
      </c>
      <c r="DP12" s="122">
        <f t="shared" si="2"/>
        <v>0</v>
      </c>
      <c r="DQ12" s="240">
        <f t="shared" si="2"/>
        <v>174.6</v>
      </c>
      <c r="DR12" s="121">
        <f t="shared" si="2"/>
        <v>78.666666666666671</v>
      </c>
      <c r="DS12" s="122">
        <f t="shared" si="2"/>
        <v>122.28571428571429</v>
      </c>
      <c r="DT12" s="122">
        <f t="shared" si="2"/>
        <v>16.8</v>
      </c>
      <c r="DU12" s="122">
        <f t="shared" si="2"/>
        <v>11.5</v>
      </c>
      <c r="DV12" s="122">
        <f t="shared" si="2"/>
        <v>133.33333333333331</v>
      </c>
      <c r="DW12" s="122">
        <f t="shared" si="2"/>
        <v>3</v>
      </c>
      <c r="DX12" s="122">
        <f t="shared" si="2"/>
        <v>0</v>
      </c>
      <c r="DY12" s="123">
        <f t="shared" si="2"/>
        <v>89.600000000000009</v>
      </c>
      <c r="DZ12" s="250">
        <f t="shared" si="3"/>
        <v>11.182795698924732</v>
      </c>
      <c r="EA12" s="247">
        <f t="shared" si="3"/>
        <v>15.115207373271888</v>
      </c>
      <c r="EB12" s="247">
        <f t="shared" si="3"/>
        <v>1.4032258064516128</v>
      </c>
      <c r="EC12" s="247">
        <f t="shared" si="3"/>
        <v>0.4838709677419355</v>
      </c>
      <c r="ED12" s="247">
        <f t="shared" si="3"/>
        <v>8.6021505376344063</v>
      </c>
      <c r="EE12" s="247">
        <f t="shared" si="3"/>
        <v>0</v>
      </c>
      <c r="EF12" s="247">
        <f t="shared" si="3"/>
        <v>0</v>
      </c>
      <c r="EG12" s="251">
        <f t="shared" si="3"/>
        <v>16.896774193548385</v>
      </c>
      <c r="EH12" s="250">
        <f t="shared" si="3"/>
        <v>10.150537634408602</v>
      </c>
      <c r="EI12" s="247">
        <f t="shared" si="3"/>
        <v>19.723502304147466</v>
      </c>
      <c r="EJ12" s="247">
        <f t="shared" si="3"/>
        <v>1.6258064516129032</v>
      </c>
      <c r="EK12" s="247">
        <f t="shared" si="3"/>
        <v>1.8548387096774193</v>
      </c>
      <c r="EL12" s="247">
        <f t="shared" si="3"/>
        <v>17.204301075268813</v>
      </c>
      <c r="EM12" s="247">
        <f t="shared" si="3"/>
        <v>0.38709677419354838</v>
      </c>
      <c r="EN12" s="247">
        <f t="shared" si="3"/>
        <v>0</v>
      </c>
      <c r="EO12" s="258">
        <f t="shared" si="3"/>
        <v>8.6709677419354847</v>
      </c>
      <c r="EP12" s="133">
        <f t="shared" si="24"/>
        <v>53.684024577572956</v>
      </c>
      <c r="EQ12" s="134">
        <f t="shared" si="25"/>
        <v>59.617050691244231</v>
      </c>
      <c r="ER12" s="135" t="s">
        <v>86</v>
      </c>
      <c r="ES12" s="107" t="s">
        <v>86</v>
      </c>
      <c r="ET12" t="str">
        <f t="shared" si="4"/>
        <v>good</v>
      </c>
      <c r="EU12" t="str">
        <f t="shared" si="5"/>
        <v>good</v>
      </c>
    </row>
    <row r="13" spans="1:151">
      <c r="A13" s="217" t="s">
        <v>88</v>
      </c>
      <c r="B13" s="217" t="s">
        <v>107</v>
      </c>
      <c r="C13" s="217" t="s">
        <v>94</v>
      </c>
      <c r="D13" s="217" t="s">
        <v>151</v>
      </c>
      <c r="E13" s="217" t="s">
        <v>142</v>
      </c>
      <c r="F13" s="217">
        <v>1664</v>
      </c>
      <c r="G13" s="219">
        <v>6.8</v>
      </c>
      <c r="H13" s="219">
        <v>7.56</v>
      </c>
      <c r="I13" s="219">
        <v>175</v>
      </c>
      <c r="J13" s="219">
        <v>1.2</v>
      </c>
      <c r="K13" s="219">
        <v>2</v>
      </c>
      <c r="L13" s="219">
        <v>0</v>
      </c>
      <c r="M13" s="219">
        <v>0</v>
      </c>
      <c r="N13" s="219">
        <v>5.66</v>
      </c>
      <c r="O13" s="219">
        <v>6.4</v>
      </c>
      <c r="P13" s="219">
        <v>8.77</v>
      </c>
      <c r="Q13" s="219">
        <v>195</v>
      </c>
      <c r="R13" s="219">
        <v>1.8</v>
      </c>
      <c r="S13" s="219">
        <v>1</v>
      </c>
      <c r="T13" s="219">
        <v>0.05</v>
      </c>
      <c r="U13" s="219">
        <v>0</v>
      </c>
      <c r="V13" s="221">
        <v>0.38</v>
      </c>
      <c r="W13" s="223">
        <v>7.5</v>
      </c>
      <c r="X13" s="223">
        <v>7</v>
      </c>
      <c r="Y13" s="223">
        <v>1000</v>
      </c>
      <c r="Z13" s="223">
        <v>10</v>
      </c>
      <c r="AA13" s="223">
        <v>1.5</v>
      </c>
      <c r="AB13" s="223">
        <v>1</v>
      </c>
      <c r="AC13" s="223">
        <v>0.3</v>
      </c>
      <c r="AD13" s="223">
        <v>5</v>
      </c>
      <c r="AE13" s="223">
        <v>7.5</v>
      </c>
      <c r="AF13" s="223">
        <v>7</v>
      </c>
      <c r="AG13" s="223">
        <v>1000</v>
      </c>
      <c r="AH13" s="223">
        <v>10</v>
      </c>
      <c r="AI13" s="223">
        <v>1.5</v>
      </c>
      <c r="AJ13" s="223">
        <v>1</v>
      </c>
      <c r="AK13" s="223">
        <v>0.3</v>
      </c>
      <c r="AL13" s="223">
        <v>5</v>
      </c>
      <c r="AM13" s="80">
        <v>4</v>
      </c>
      <c r="AN13" s="80">
        <v>5</v>
      </c>
      <c r="AO13" s="80">
        <v>3</v>
      </c>
      <c r="AP13" s="80">
        <v>5</v>
      </c>
      <c r="AQ13" s="80">
        <v>4</v>
      </c>
      <c r="AR13" s="80">
        <v>4</v>
      </c>
      <c r="AS13" s="80">
        <v>3</v>
      </c>
      <c r="AT13" s="80">
        <v>3</v>
      </c>
      <c r="AU13" s="80">
        <f t="shared" si="6"/>
        <v>31</v>
      </c>
      <c r="AV13" s="86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86">
        <v>0</v>
      </c>
      <c r="BD13" s="86">
        <v>0</v>
      </c>
      <c r="BE13" s="86">
        <v>0</v>
      </c>
      <c r="BF13" s="86">
        <v>0</v>
      </c>
      <c r="BG13" s="86">
        <v>0</v>
      </c>
      <c r="BH13" s="86">
        <v>0</v>
      </c>
      <c r="BI13" s="86">
        <v>0</v>
      </c>
      <c r="BJ13" s="86">
        <v>0</v>
      </c>
      <c r="BK13" s="86">
        <v>0</v>
      </c>
      <c r="BL13" s="229">
        <v>1</v>
      </c>
      <c r="BM13" s="229">
        <v>1</v>
      </c>
      <c r="BN13" s="229">
        <v>1</v>
      </c>
      <c r="BO13" s="229">
        <v>1</v>
      </c>
      <c r="BP13" s="229">
        <v>1</v>
      </c>
      <c r="BQ13" s="229">
        <v>1</v>
      </c>
      <c r="BR13" s="229">
        <v>1</v>
      </c>
      <c r="BS13" s="229">
        <v>1</v>
      </c>
      <c r="BT13" s="229">
        <v>1</v>
      </c>
      <c r="BU13" s="229">
        <v>1</v>
      </c>
      <c r="BV13" s="229">
        <v>1</v>
      </c>
      <c r="BW13" s="229">
        <v>1</v>
      </c>
      <c r="BX13" s="229">
        <v>1</v>
      </c>
      <c r="BY13" s="229">
        <v>1</v>
      </c>
      <c r="BZ13" s="229">
        <v>1</v>
      </c>
      <c r="CA13" s="229">
        <v>1</v>
      </c>
      <c r="CB13" s="227">
        <f t="shared" si="0"/>
        <v>4</v>
      </c>
      <c r="CC13" s="227">
        <f t="shared" si="0"/>
        <v>5</v>
      </c>
      <c r="CD13" s="227">
        <f t="shared" si="0"/>
        <v>3</v>
      </c>
      <c r="CE13" s="227">
        <f t="shared" si="0"/>
        <v>5</v>
      </c>
      <c r="CF13" s="227">
        <f t="shared" si="0"/>
        <v>4</v>
      </c>
      <c r="CG13" s="227">
        <f t="shared" si="0"/>
        <v>4</v>
      </c>
      <c r="CH13" s="227">
        <f t="shared" si="0"/>
        <v>3</v>
      </c>
      <c r="CI13" s="227">
        <f t="shared" si="0"/>
        <v>3</v>
      </c>
      <c r="CJ13" s="227">
        <f t="shared" si="1"/>
        <v>4</v>
      </c>
      <c r="CK13" s="227">
        <f t="shared" si="1"/>
        <v>5</v>
      </c>
      <c r="CL13" s="227">
        <f t="shared" si="1"/>
        <v>3</v>
      </c>
      <c r="CM13" s="227">
        <f t="shared" si="1"/>
        <v>5</v>
      </c>
      <c r="CN13" s="227">
        <f t="shared" si="1"/>
        <v>4</v>
      </c>
      <c r="CO13" s="227">
        <f t="shared" si="1"/>
        <v>4</v>
      </c>
      <c r="CP13" s="227">
        <f t="shared" si="1"/>
        <v>3</v>
      </c>
      <c r="CQ13" s="231">
        <f t="shared" si="1"/>
        <v>3</v>
      </c>
      <c r="CR13" s="106">
        <f t="shared" si="7"/>
        <v>31</v>
      </c>
      <c r="CS13" s="111">
        <f t="shared" si="8"/>
        <v>31</v>
      </c>
      <c r="CT13" s="114">
        <f t="shared" si="9"/>
        <v>0.12903225806451613</v>
      </c>
      <c r="CU13" s="112">
        <f t="shared" si="10"/>
        <v>0.16129032258064516</v>
      </c>
      <c r="CV13" s="112">
        <f t="shared" si="11"/>
        <v>9.6774193548387094E-2</v>
      </c>
      <c r="CW13" s="112">
        <f t="shared" si="12"/>
        <v>0.16129032258064516</v>
      </c>
      <c r="CX13" s="112">
        <f t="shared" si="13"/>
        <v>0.12903225806451613</v>
      </c>
      <c r="CY13" s="112">
        <f t="shared" si="14"/>
        <v>0.12903225806451613</v>
      </c>
      <c r="CZ13" s="112">
        <f t="shared" si="15"/>
        <v>9.6774193548387094E-2</v>
      </c>
      <c r="DA13" s="112">
        <f t="shared" si="16"/>
        <v>9.6774193548387094E-2</v>
      </c>
      <c r="DB13" s="112">
        <f t="shared" si="16"/>
        <v>0.12903225806451613</v>
      </c>
      <c r="DC13" s="112">
        <f t="shared" si="17"/>
        <v>0.16129032258064516</v>
      </c>
      <c r="DD13" s="112">
        <f t="shared" si="18"/>
        <v>9.6774193548387094E-2</v>
      </c>
      <c r="DE13" s="112">
        <f t="shared" si="19"/>
        <v>0.16129032258064516</v>
      </c>
      <c r="DF13" s="112">
        <f t="shared" si="20"/>
        <v>0.12903225806451613</v>
      </c>
      <c r="DG13" s="112">
        <f t="shared" si="21"/>
        <v>0.12903225806451613</v>
      </c>
      <c r="DH13" s="112">
        <f t="shared" si="22"/>
        <v>9.6774193548387094E-2</v>
      </c>
      <c r="DI13" s="116">
        <f t="shared" si="23"/>
        <v>9.6774193548387094E-2</v>
      </c>
      <c r="DJ13" s="121">
        <f t="shared" si="2"/>
        <v>90.666666666666657</v>
      </c>
      <c r="DK13" s="122">
        <f t="shared" si="2"/>
        <v>107.99999999999999</v>
      </c>
      <c r="DL13" s="122">
        <f t="shared" si="2"/>
        <v>17.5</v>
      </c>
      <c r="DM13" s="122">
        <f t="shared" si="2"/>
        <v>12</v>
      </c>
      <c r="DN13" s="122">
        <f t="shared" si="2"/>
        <v>133.33333333333331</v>
      </c>
      <c r="DO13" s="122">
        <f t="shared" si="2"/>
        <v>0</v>
      </c>
      <c r="DP13" s="122">
        <f t="shared" si="2"/>
        <v>0</v>
      </c>
      <c r="DQ13" s="240">
        <f t="shared" si="2"/>
        <v>113.20000000000002</v>
      </c>
      <c r="DR13" s="121">
        <f t="shared" si="2"/>
        <v>85.333333333333343</v>
      </c>
      <c r="DS13" s="122">
        <f t="shared" si="2"/>
        <v>125.28571428571429</v>
      </c>
      <c r="DT13" s="122">
        <f t="shared" si="2"/>
        <v>19.5</v>
      </c>
      <c r="DU13" s="122">
        <f t="shared" si="2"/>
        <v>18</v>
      </c>
      <c r="DV13" s="122">
        <f t="shared" si="2"/>
        <v>66.666666666666657</v>
      </c>
      <c r="DW13" s="122">
        <f t="shared" si="2"/>
        <v>5</v>
      </c>
      <c r="DX13" s="122">
        <f t="shared" si="2"/>
        <v>0</v>
      </c>
      <c r="DY13" s="123">
        <f t="shared" si="2"/>
        <v>7.6</v>
      </c>
      <c r="DZ13" s="250">
        <f t="shared" si="3"/>
        <v>11.698924731182794</v>
      </c>
      <c r="EA13" s="247">
        <f t="shared" si="3"/>
        <v>17.419354838709676</v>
      </c>
      <c r="EB13" s="247">
        <f t="shared" si="3"/>
        <v>1.6935483870967742</v>
      </c>
      <c r="EC13" s="247">
        <f t="shared" si="3"/>
        <v>1.935483870967742</v>
      </c>
      <c r="ED13" s="247">
        <f t="shared" si="3"/>
        <v>17.204301075268813</v>
      </c>
      <c r="EE13" s="247">
        <f t="shared" si="3"/>
        <v>0</v>
      </c>
      <c r="EF13" s="247">
        <f t="shared" si="3"/>
        <v>0</v>
      </c>
      <c r="EG13" s="251">
        <f t="shared" si="3"/>
        <v>10.954838709677421</v>
      </c>
      <c r="EH13" s="250">
        <f t="shared" si="3"/>
        <v>11.010752688172044</v>
      </c>
      <c r="EI13" s="247">
        <f t="shared" si="3"/>
        <v>20.207373271889402</v>
      </c>
      <c r="EJ13" s="247">
        <f t="shared" si="3"/>
        <v>1.8870967741935483</v>
      </c>
      <c r="EK13" s="247">
        <f t="shared" si="3"/>
        <v>2.903225806451613</v>
      </c>
      <c r="EL13" s="247">
        <f t="shared" si="3"/>
        <v>8.6021505376344063</v>
      </c>
      <c r="EM13" s="247">
        <f t="shared" si="3"/>
        <v>0.64516129032258063</v>
      </c>
      <c r="EN13" s="247">
        <f t="shared" si="3"/>
        <v>0</v>
      </c>
      <c r="EO13" s="258">
        <f t="shared" si="3"/>
        <v>0.73548387096774193</v>
      </c>
      <c r="EP13" s="133">
        <f t="shared" si="24"/>
        <v>60.906451612903226</v>
      </c>
      <c r="EQ13" s="134">
        <f t="shared" si="25"/>
        <v>45.991244239631342</v>
      </c>
      <c r="ER13" s="135" t="s">
        <v>86</v>
      </c>
      <c r="ES13" s="107" t="s">
        <v>86</v>
      </c>
      <c r="ET13" t="str">
        <f t="shared" si="4"/>
        <v>good</v>
      </c>
      <c r="EU13" t="str">
        <f t="shared" si="5"/>
        <v>good</v>
      </c>
    </row>
    <row r="14" spans="1:151">
      <c r="A14" s="217" t="s">
        <v>88</v>
      </c>
      <c r="B14" s="217" t="s">
        <v>108</v>
      </c>
      <c r="C14" s="217" t="s">
        <v>95</v>
      </c>
      <c r="D14" s="217" t="s">
        <v>152</v>
      </c>
      <c r="E14" s="217" t="s">
        <v>143</v>
      </c>
      <c r="F14" s="217">
        <v>1806</v>
      </c>
      <c r="G14" s="219">
        <v>7.1</v>
      </c>
      <c r="H14" s="219">
        <v>7.7</v>
      </c>
      <c r="I14" s="219">
        <v>63.4</v>
      </c>
      <c r="J14" s="219">
        <v>0.4</v>
      </c>
      <c r="K14" s="219">
        <v>0</v>
      </c>
      <c r="L14" s="219">
        <v>0.01</v>
      </c>
      <c r="M14" s="219">
        <v>0.1</v>
      </c>
      <c r="N14" s="219">
        <v>7</v>
      </c>
      <c r="O14" s="219">
        <v>6.8</v>
      </c>
      <c r="P14" s="219">
        <v>8.7799999999999994</v>
      </c>
      <c r="Q14" s="219">
        <v>75.8</v>
      </c>
      <c r="R14" s="219">
        <v>0</v>
      </c>
      <c r="S14" s="219">
        <v>3</v>
      </c>
      <c r="T14" s="219">
        <v>0.05</v>
      </c>
      <c r="U14" s="219">
        <v>0</v>
      </c>
      <c r="V14" s="221">
        <v>1.38</v>
      </c>
      <c r="W14" s="223">
        <v>7.5</v>
      </c>
      <c r="X14" s="223">
        <v>7</v>
      </c>
      <c r="Y14" s="223">
        <v>1000</v>
      </c>
      <c r="Z14" s="223">
        <v>10</v>
      </c>
      <c r="AA14" s="223">
        <v>1.5</v>
      </c>
      <c r="AB14" s="223">
        <v>1</v>
      </c>
      <c r="AC14" s="223">
        <v>0.3</v>
      </c>
      <c r="AD14" s="223">
        <v>5</v>
      </c>
      <c r="AE14" s="223">
        <v>7.5</v>
      </c>
      <c r="AF14" s="223">
        <v>7</v>
      </c>
      <c r="AG14" s="223">
        <v>1000</v>
      </c>
      <c r="AH14" s="223">
        <v>10</v>
      </c>
      <c r="AI14" s="223">
        <v>1.5</v>
      </c>
      <c r="AJ14" s="223">
        <v>1</v>
      </c>
      <c r="AK14" s="223">
        <v>0.3</v>
      </c>
      <c r="AL14" s="223">
        <v>5</v>
      </c>
      <c r="AM14" s="80">
        <v>4</v>
      </c>
      <c r="AN14" s="80">
        <v>5</v>
      </c>
      <c r="AO14" s="80">
        <v>3</v>
      </c>
      <c r="AP14" s="80">
        <v>5</v>
      </c>
      <c r="AQ14" s="80">
        <v>4</v>
      </c>
      <c r="AR14" s="80">
        <v>4</v>
      </c>
      <c r="AS14" s="80">
        <v>3</v>
      </c>
      <c r="AT14" s="80">
        <v>3</v>
      </c>
      <c r="AU14" s="80">
        <f t="shared" si="6"/>
        <v>31</v>
      </c>
      <c r="AV14" s="86">
        <v>0</v>
      </c>
      <c r="AW14" s="86">
        <v>0</v>
      </c>
      <c r="AX14" s="86">
        <v>0</v>
      </c>
      <c r="AY14" s="86">
        <v>0</v>
      </c>
      <c r="AZ14" s="86">
        <v>0</v>
      </c>
      <c r="BA14" s="86">
        <v>0</v>
      </c>
      <c r="BB14" s="86">
        <v>0</v>
      </c>
      <c r="BC14" s="86">
        <v>0</v>
      </c>
      <c r="BD14" s="86">
        <v>0</v>
      </c>
      <c r="BE14" s="86">
        <v>0</v>
      </c>
      <c r="BF14" s="86">
        <v>0</v>
      </c>
      <c r="BG14" s="86">
        <v>0</v>
      </c>
      <c r="BH14" s="86">
        <v>0</v>
      </c>
      <c r="BI14" s="86">
        <v>0</v>
      </c>
      <c r="BJ14" s="86">
        <v>0</v>
      </c>
      <c r="BK14" s="86">
        <v>0</v>
      </c>
      <c r="BL14" s="229">
        <v>1</v>
      </c>
      <c r="BM14" s="229">
        <v>1</v>
      </c>
      <c r="BN14" s="229">
        <v>1</v>
      </c>
      <c r="BO14" s="229">
        <v>1</v>
      </c>
      <c r="BP14" s="229">
        <v>1</v>
      </c>
      <c r="BQ14" s="229">
        <v>1</v>
      </c>
      <c r="BR14" s="229">
        <v>1</v>
      </c>
      <c r="BS14" s="229">
        <v>1</v>
      </c>
      <c r="BT14" s="229">
        <v>1</v>
      </c>
      <c r="BU14" s="229">
        <v>1</v>
      </c>
      <c r="BV14" s="229">
        <v>1</v>
      </c>
      <c r="BW14" s="229">
        <v>1</v>
      </c>
      <c r="BX14" s="229">
        <v>1</v>
      </c>
      <c r="BY14" s="229">
        <v>1</v>
      </c>
      <c r="BZ14" s="229">
        <v>1</v>
      </c>
      <c r="CA14" s="229">
        <v>1</v>
      </c>
      <c r="CB14" s="227">
        <f t="shared" si="0"/>
        <v>4</v>
      </c>
      <c r="CC14" s="227">
        <f t="shared" si="0"/>
        <v>5</v>
      </c>
      <c r="CD14" s="227">
        <f t="shared" si="0"/>
        <v>3</v>
      </c>
      <c r="CE14" s="227">
        <f t="shared" si="0"/>
        <v>5</v>
      </c>
      <c r="CF14" s="227">
        <f t="shared" si="0"/>
        <v>4</v>
      </c>
      <c r="CG14" s="227">
        <f t="shared" si="0"/>
        <v>4</v>
      </c>
      <c r="CH14" s="227">
        <f t="shared" si="0"/>
        <v>3</v>
      </c>
      <c r="CI14" s="227">
        <f t="shared" si="0"/>
        <v>3</v>
      </c>
      <c r="CJ14" s="227">
        <f t="shared" si="1"/>
        <v>4</v>
      </c>
      <c r="CK14" s="227">
        <f t="shared" si="1"/>
        <v>5</v>
      </c>
      <c r="CL14" s="227">
        <f t="shared" si="1"/>
        <v>3</v>
      </c>
      <c r="CM14" s="227">
        <f t="shared" si="1"/>
        <v>5</v>
      </c>
      <c r="CN14" s="227">
        <f t="shared" si="1"/>
        <v>4</v>
      </c>
      <c r="CO14" s="227">
        <f t="shared" si="1"/>
        <v>4</v>
      </c>
      <c r="CP14" s="227">
        <f t="shared" si="1"/>
        <v>3</v>
      </c>
      <c r="CQ14" s="231">
        <f t="shared" si="1"/>
        <v>3</v>
      </c>
      <c r="CR14" s="106">
        <f t="shared" si="7"/>
        <v>31</v>
      </c>
      <c r="CS14" s="111">
        <f t="shared" si="8"/>
        <v>31</v>
      </c>
      <c r="CT14" s="114">
        <f t="shared" si="9"/>
        <v>0.12903225806451613</v>
      </c>
      <c r="CU14" s="112">
        <f t="shared" si="10"/>
        <v>0.16129032258064516</v>
      </c>
      <c r="CV14" s="112">
        <f t="shared" si="11"/>
        <v>9.6774193548387094E-2</v>
      </c>
      <c r="CW14" s="112">
        <f t="shared" si="12"/>
        <v>0.16129032258064516</v>
      </c>
      <c r="CX14" s="112">
        <f t="shared" si="13"/>
        <v>0.12903225806451613</v>
      </c>
      <c r="CY14" s="112">
        <f t="shared" si="14"/>
        <v>0.12903225806451613</v>
      </c>
      <c r="CZ14" s="112">
        <f t="shared" si="15"/>
        <v>9.6774193548387094E-2</v>
      </c>
      <c r="DA14" s="112">
        <f t="shared" si="16"/>
        <v>9.6774193548387094E-2</v>
      </c>
      <c r="DB14" s="112">
        <f t="shared" si="16"/>
        <v>0.12903225806451613</v>
      </c>
      <c r="DC14" s="112">
        <f t="shared" si="17"/>
        <v>0.16129032258064516</v>
      </c>
      <c r="DD14" s="112">
        <f t="shared" si="18"/>
        <v>9.6774193548387094E-2</v>
      </c>
      <c r="DE14" s="112">
        <f t="shared" si="19"/>
        <v>0.16129032258064516</v>
      </c>
      <c r="DF14" s="112">
        <f t="shared" si="20"/>
        <v>0.12903225806451613</v>
      </c>
      <c r="DG14" s="112">
        <f t="shared" si="21"/>
        <v>0.12903225806451613</v>
      </c>
      <c r="DH14" s="112">
        <f t="shared" si="22"/>
        <v>9.6774193548387094E-2</v>
      </c>
      <c r="DI14" s="116">
        <f t="shared" si="23"/>
        <v>9.6774193548387094E-2</v>
      </c>
      <c r="DJ14" s="121">
        <f t="shared" si="2"/>
        <v>94.666666666666671</v>
      </c>
      <c r="DK14" s="122">
        <f t="shared" si="2"/>
        <v>110.00000000000001</v>
      </c>
      <c r="DL14" s="122">
        <f t="shared" si="2"/>
        <v>6.34</v>
      </c>
      <c r="DM14" s="122">
        <f t="shared" si="2"/>
        <v>4</v>
      </c>
      <c r="DN14" s="122">
        <f t="shared" si="2"/>
        <v>0</v>
      </c>
      <c r="DO14" s="122">
        <f t="shared" si="2"/>
        <v>1</v>
      </c>
      <c r="DP14" s="122">
        <f t="shared" si="2"/>
        <v>33.333333333333336</v>
      </c>
      <c r="DQ14" s="240">
        <f t="shared" si="2"/>
        <v>140</v>
      </c>
      <c r="DR14" s="121">
        <f t="shared" si="2"/>
        <v>90.666666666666657</v>
      </c>
      <c r="DS14" s="122">
        <f t="shared" si="2"/>
        <v>125.42857142857142</v>
      </c>
      <c r="DT14" s="122">
        <f t="shared" si="2"/>
        <v>7.5799999999999992</v>
      </c>
      <c r="DU14" s="122">
        <f t="shared" si="2"/>
        <v>0</v>
      </c>
      <c r="DV14" s="122">
        <f t="shared" si="2"/>
        <v>200</v>
      </c>
      <c r="DW14" s="122">
        <f t="shared" si="2"/>
        <v>5</v>
      </c>
      <c r="DX14" s="122">
        <f t="shared" si="2"/>
        <v>0</v>
      </c>
      <c r="DY14" s="123">
        <f t="shared" si="2"/>
        <v>27.599999999999998</v>
      </c>
      <c r="DZ14" s="250">
        <f t="shared" si="3"/>
        <v>12.21505376344086</v>
      </c>
      <c r="EA14" s="247">
        <f t="shared" si="3"/>
        <v>17.741935483870968</v>
      </c>
      <c r="EB14" s="247">
        <f t="shared" si="3"/>
        <v>0.61354838709677417</v>
      </c>
      <c r="EC14" s="247">
        <f t="shared" si="3"/>
        <v>0.64516129032258063</v>
      </c>
      <c r="ED14" s="247">
        <f t="shared" si="3"/>
        <v>0</v>
      </c>
      <c r="EE14" s="247">
        <f t="shared" si="3"/>
        <v>0.12903225806451613</v>
      </c>
      <c r="EF14" s="247">
        <f t="shared" si="3"/>
        <v>3.2258064516129035</v>
      </c>
      <c r="EG14" s="251">
        <f t="shared" si="3"/>
        <v>13.548387096774194</v>
      </c>
      <c r="EH14" s="250">
        <f t="shared" si="3"/>
        <v>11.698924731182794</v>
      </c>
      <c r="EI14" s="247">
        <f t="shared" si="3"/>
        <v>20.230414746543776</v>
      </c>
      <c r="EJ14" s="247">
        <f t="shared" si="3"/>
        <v>0.73354838709677406</v>
      </c>
      <c r="EK14" s="247">
        <f t="shared" si="3"/>
        <v>0</v>
      </c>
      <c r="EL14" s="247">
        <f t="shared" si="3"/>
        <v>25.806451612903224</v>
      </c>
      <c r="EM14" s="247">
        <f t="shared" si="3"/>
        <v>0.64516129032258063</v>
      </c>
      <c r="EN14" s="247">
        <f t="shared" si="3"/>
        <v>0</v>
      </c>
      <c r="EO14" s="258">
        <f t="shared" si="3"/>
        <v>2.6709677419354838</v>
      </c>
      <c r="EP14" s="133">
        <f t="shared" si="24"/>
        <v>48.118924731182794</v>
      </c>
      <c r="EQ14" s="134">
        <f t="shared" si="25"/>
        <v>61.785468509984639</v>
      </c>
      <c r="ER14" s="135" t="s">
        <v>86</v>
      </c>
      <c r="ES14" s="107" t="s">
        <v>86</v>
      </c>
      <c r="ET14" t="str">
        <f t="shared" si="4"/>
        <v>good</v>
      </c>
      <c r="EU14" t="str">
        <f t="shared" si="5"/>
        <v>good</v>
      </c>
    </row>
    <row r="15" spans="1:151">
      <c r="A15" s="217" t="s">
        <v>88</v>
      </c>
      <c r="B15" s="217" t="s">
        <v>109</v>
      </c>
      <c r="C15" s="217" t="s">
        <v>96</v>
      </c>
      <c r="D15" s="217" t="s">
        <v>153</v>
      </c>
      <c r="E15" s="217" t="s">
        <v>144</v>
      </c>
      <c r="F15" s="217">
        <v>1522</v>
      </c>
      <c r="G15" s="219">
        <v>7.3</v>
      </c>
      <c r="H15" s="219">
        <v>7.25</v>
      </c>
      <c r="I15" s="219">
        <v>65</v>
      </c>
      <c r="J15" s="219">
        <v>4.0999999999999996</v>
      </c>
      <c r="K15" s="219">
        <v>2</v>
      </c>
      <c r="L15" s="219">
        <v>0.01</v>
      </c>
      <c r="M15" s="219">
        <v>0</v>
      </c>
      <c r="N15" s="219">
        <v>3.5</v>
      </c>
      <c r="O15" s="219">
        <v>6.9</v>
      </c>
      <c r="P15" s="219">
        <v>8.57</v>
      </c>
      <c r="Q15" s="219">
        <v>98</v>
      </c>
      <c r="R15" s="219">
        <v>3.7</v>
      </c>
      <c r="S15" s="219">
        <v>1</v>
      </c>
      <c r="T15" s="219">
        <v>0</v>
      </c>
      <c r="U15" s="219">
        <v>0</v>
      </c>
      <c r="V15" s="221">
        <v>0.68</v>
      </c>
      <c r="W15" s="223">
        <v>7.5</v>
      </c>
      <c r="X15" s="223">
        <v>7</v>
      </c>
      <c r="Y15" s="223">
        <v>1000</v>
      </c>
      <c r="Z15" s="223">
        <v>10</v>
      </c>
      <c r="AA15" s="223">
        <v>1.5</v>
      </c>
      <c r="AB15" s="223">
        <v>1</v>
      </c>
      <c r="AC15" s="223">
        <v>0.3</v>
      </c>
      <c r="AD15" s="223">
        <v>5</v>
      </c>
      <c r="AE15" s="223">
        <v>7.5</v>
      </c>
      <c r="AF15" s="223">
        <v>7</v>
      </c>
      <c r="AG15" s="223">
        <v>1000</v>
      </c>
      <c r="AH15" s="223">
        <v>10</v>
      </c>
      <c r="AI15" s="223">
        <v>1.5</v>
      </c>
      <c r="AJ15" s="223">
        <v>1</v>
      </c>
      <c r="AK15" s="223">
        <v>0.3</v>
      </c>
      <c r="AL15" s="223">
        <v>5</v>
      </c>
      <c r="AM15" s="80">
        <v>4</v>
      </c>
      <c r="AN15" s="80">
        <v>5</v>
      </c>
      <c r="AO15" s="80">
        <v>3</v>
      </c>
      <c r="AP15" s="80">
        <v>5</v>
      </c>
      <c r="AQ15" s="80">
        <v>4</v>
      </c>
      <c r="AR15" s="80">
        <v>4</v>
      </c>
      <c r="AS15" s="80">
        <v>3</v>
      </c>
      <c r="AT15" s="80">
        <v>3</v>
      </c>
      <c r="AU15" s="80">
        <f t="shared" si="6"/>
        <v>31</v>
      </c>
      <c r="AV15" s="86">
        <v>0</v>
      </c>
      <c r="AW15" s="86">
        <v>0</v>
      </c>
      <c r="AX15" s="86">
        <v>0</v>
      </c>
      <c r="AY15" s="86">
        <v>0</v>
      </c>
      <c r="AZ15" s="86">
        <v>0</v>
      </c>
      <c r="BA15" s="86">
        <v>0</v>
      </c>
      <c r="BB15" s="86">
        <v>0</v>
      </c>
      <c r="BC15" s="86">
        <v>0</v>
      </c>
      <c r="BD15" s="86">
        <v>0</v>
      </c>
      <c r="BE15" s="86">
        <v>0</v>
      </c>
      <c r="BF15" s="86">
        <v>0</v>
      </c>
      <c r="BG15" s="86">
        <v>0</v>
      </c>
      <c r="BH15" s="86">
        <v>0</v>
      </c>
      <c r="BI15" s="86">
        <v>0</v>
      </c>
      <c r="BJ15" s="86">
        <v>0</v>
      </c>
      <c r="BK15" s="86">
        <v>0</v>
      </c>
      <c r="BL15" s="229">
        <v>1</v>
      </c>
      <c r="BM15" s="229">
        <v>1</v>
      </c>
      <c r="BN15" s="229">
        <v>1</v>
      </c>
      <c r="BO15" s="229">
        <v>1</v>
      </c>
      <c r="BP15" s="229">
        <v>1</v>
      </c>
      <c r="BQ15" s="229">
        <v>1</v>
      </c>
      <c r="BR15" s="229">
        <v>1</v>
      </c>
      <c r="BS15" s="229">
        <v>1</v>
      </c>
      <c r="BT15" s="229">
        <v>1</v>
      </c>
      <c r="BU15" s="229">
        <v>1</v>
      </c>
      <c r="BV15" s="229">
        <v>1</v>
      </c>
      <c r="BW15" s="229">
        <v>1</v>
      </c>
      <c r="BX15" s="229">
        <v>1</v>
      </c>
      <c r="BY15" s="229">
        <v>1</v>
      </c>
      <c r="BZ15" s="229">
        <v>1</v>
      </c>
      <c r="CA15" s="229">
        <v>1</v>
      </c>
      <c r="CB15" s="227">
        <f t="shared" si="0"/>
        <v>4</v>
      </c>
      <c r="CC15" s="227">
        <f t="shared" si="0"/>
        <v>5</v>
      </c>
      <c r="CD15" s="227">
        <f t="shared" si="0"/>
        <v>3</v>
      </c>
      <c r="CE15" s="227">
        <f t="shared" si="0"/>
        <v>5</v>
      </c>
      <c r="CF15" s="227">
        <f t="shared" si="0"/>
        <v>4</v>
      </c>
      <c r="CG15" s="227">
        <f t="shared" si="0"/>
        <v>4</v>
      </c>
      <c r="CH15" s="227">
        <f t="shared" si="0"/>
        <v>3</v>
      </c>
      <c r="CI15" s="227">
        <f t="shared" si="0"/>
        <v>3</v>
      </c>
      <c r="CJ15" s="227">
        <f t="shared" si="1"/>
        <v>4</v>
      </c>
      <c r="CK15" s="227">
        <f t="shared" si="1"/>
        <v>5</v>
      </c>
      <c r="CL15" s="227">
        <f t="shared" si="1"/>
        <v>3</v>
      </c>
      <c r="CM15" s="227">
        <f t="shared" si="1"/>
        <v>5</v>
      </c>
      <c r="CN15" s="227">
        <f t="shared" si="1"/>
        <v>4</v>
      </c>
      <c r="CO15" s="227">
        <f t="shared" si="1"/>
        <v>4</v>
      </c>
      <c r="CP15" s="227">
        <f t="shared" si="1"/>
        <v>3</v>
      </c>
      <c r="CQ15" s="231">
        <f t="shared" si="1"/>
        <v>3</v>
      </c>
      <c r="CR15" s="106">
        <f t="shared" si="7"/>
        <v>31</v>
      </c>
      <c r="CS15" s="111">
        <f t="shared" si="8"/>
        <v>31</v>
      </c>
      <c r="CT15" s="114">
        <f t="shared" si="9"/>
        <v>0.12903225806451613</v>
      </c>
      <c r="CU15" s="112">
        <f t="shared" si="10"/>
        <v>0.16129032258064516</v>
      </c>
      <c r="CV15" s="112">
        <f t="shared" si="11"/>
        <v>9.6774193548387094E-2</v>
      </c>
      <c r="CW15" s="112">
        <f t="shared" si="12"/>
        <v>0.16129032258064516</v>
      </c>
      <c r="CX15" s="112">
        <f t="shared" si="13"/>
        <v>0.12903225806451613</v>
      </c>
      <c r="CY15" s="112">
        <f t="shared" si="14"/>
        <v>0.12903225806451613</v>
      </c>
      <c r="CZ15" s="112">
        <f t="shared" si="15"/>
        <v>9.6774193548387094E-2</v>
      </c>
      <c r="DA15" s="112">
        <f t="shared" si="16"/>
        <v>9.6774193548387094E-2</v>
      </c>
      <c r="DB15" s="112">
        <f t="shared" si="16"/>
        <v>0.12903225806451613</v>
      </c>
      <c r="DC15" s="112">
        <f t="shared" si="17"/>
        <v>0.16129032258064516</v>
      </c>
      <c r="DD15" s="112">
        <f t="shared" si="18"/>
        <v>9.6774193548387094E-2</v>
      </c>
      <c r="DE15" s="112">
        <f t="shared" si="19"/>
        <v>0.16129032258064516</v>
      </c>
      <c r="DF15" s="112">
        <f t="shared" si="20"/>
        <v>0.12903225806451613</v>
      </c>
      <c r="DG15" s="112">
        <f t="shared" si="21"/>
        <v>0.12903225806451613</v>
      </c>
      <c r="DH15" s="112">
        <f t="shared" si="22"/>
        <v>9.6774193548387094E-2</v>
      </c>
      <c r="DI15" s="116">
        <f t="shared" si="23"/>
        <v>9.6774193548387094E-2</v>
      </c>
      <c r="DJ15" s="121">
        <f t="shared" si="2"/>
        <v>97.333333333333329</v>
      </c>
      <c r="DK15" s="122">
        <f t="shared" si="2"/>
        <v>103.57142857142858</v>
      </c>
      <c r="DL15" s="122">
        <f t="shared" si="2"/>
        <v>6.5</v>
      </c>
      <c r="DM15" s="122">
        <f t="shared" si="2"/>
        <v>41</v>
      </c>
      <c r="DN15" s="122">
        <f t="shared" si="2"/>
        <v>133.33333333333331</v>
      </c>
      <c r="DO15" s="122">
        <f t="shared" si="2"/>
        <v>1</v>
      </c>
      <c r="DP15" s="122">
        <f t="shared" si="2"/>
        <v>0</v>
      </c>
      <c r="DQ15" s="240">
        <f t="shared" si="2"/>
        <v>70</v>
      </c>
      <c r="DR15" s="121">
        <f t="shared" si="2"/>
        <v>92</v>
      </c>
      <c r="DS15" s="122">
        <f t="shared" si="2"/>
        <v>122.42857142857144</v>
      </c>
      <c r="DT15" s="122">
        <f t="shared" si="2"/>
        <v>9.8000000000000007</v>
      </c>
      <c r="DU15" s="122">
        <f t="shared" si="2"/>
        <v>37</v>
      </c>
      <c r="DV15" s="122">
        <f t="shared" si="2"/>
        <v>66.666666666666657</v>
      </c>
      <c r="DW15" s="122">
        <f t="shared" si="2"/>
        <v>0</v>
      </c>
      <c r="DX15" s="122">
        <f t="shared" si="2"/>
        <v>0</v>
      </c>
      <c r="DY15" s="123">
        <f t="shared" si="2"/>
        <v>13.600000000000001</v>
      </c>
      <c r="DZ15" s="250">
        <f t="shared" si="3"/>
        <v>12.559139784946236</v>
      </c>
      <c r="EA15" s="247">
        <f t="shared" si="3"/>
        <v>16.705069124423964</v>
      </c>
      <c r="EB15" s="247">
        <f t="shared" si="3"/>
        <v>0.62903225806451613</v>
      </c>
      <c r="EC15" s="247">
        <f t="shared" si="3"/>
        <v>6.6129032258064511</v>
      </c>
      <c r="ED15" s="247">
        <f t="shared" si="3"/>
        <v>17.204301075268813</v>
      </c>
      <c r="EE15" s="247">
        <f t="shared" si="3"/>
        <v>0.12903225806451613</v>
      </c>
      <c r="EF15" s="247">
        <f t="shared" si="3"/>
        <v>0</v>
      </c>
      <c r="EG15" s="251">
        <f t="shared" si="3"/>
        <v>6.774193548387097</v>
      </c>
      <c r="EH15" s="250">
        <f t="shared" si="3"/>
        <v>11.870967741935484</v>
      </c>
      <c r="EI15" s="247">
        <f t="shared" si="3"/>
        <v>19.746543778801847</v>
      </c>
      <c r="EJ15" s="247">
        <f t="shared" si="3"/>
        <v>0.94838709677419364</v>
      </c>
      <c r="EK15" s="247">
        <f t="shared" si="3"/>
        <v>5.967741935483871</v>
      </c>
      <c r="EL15" s="247">
        <f t="shared" si="3"/>
        <v>8.6021505376344063</v>
      </c>
      <c r="EM15" s="247">
        <f t="shared" si="3"/>
        <v>0</v>
      </c>
      <c r="EN15" s="247">
        <f t="shared" si="3"/>
        <v>0</v>
      </c>
      <c r="EO15" s="258">
        <f t="shared" si="3"/>
        <v>1.3161290322580645</v>
      </c>
      <c r="EP15" s="133">
        <f t="shared" si="24"/>
        <v>60.61367127496159</v>
      </c>
      <c r="EQ15" s="134">
        <f t="shared" si="25"/>
        <v>48.451920122887863</v>
      </c>
      <c r="ER15" s="135" t="s">
        <v>86</v>
      </c>
      <c r="ES15" s="107" t="s">
        <v>86</v>
      </c>
      <c r="ET15" t="str">
        <f t="shared" si="4"/>
        <v>good</v>
      </c>
      <c r="EU15" t="str">
        <f t="shared" si="5"/>
        <v>good</v>
      </c>
    </row>
    <row r="16" spans="1:151">
      <c r="A16" s="217" t="s">
        <v>88</v>
      </c>
      <c r="B16" s="217" t="s">
        <v>110</v>
      </c>
      <c r="C16" s="217" t="s">
        <v>96</v>
      </c>
      <c r="D16" s="217" t="s">
        <v>154</v>
      </c>
      <c r="E16" s="217" t="s">
        <v>145</v>
      </c>
      <c r="F16" s="217">
        <v>1429</v>
      </c>
      <c r="G16" s="219">
        <v>7.1</v>
      </c>
      <c r="H16" s="219">
        <v>5.22</v>
      </c>
      <c r="I16" s="219">
        <v>77.2</v>
      </c>
      <c r="J16" s="219">
        <v>3.5</v>
      </c>
      <c r="K16" s="219">
        <v>0</v>
      </c>
      <c r="L16" s="219">
        <v>0</v>
      </c>
      <c r="M16" s="219">
        <v>0</v>
      </c>
      <c r="N16" s="219">
        <v>3.17</v>
      </c>
      <c r="O16" s="219">
        <v>5.0999999999999996</v>
      </c>
      <c r="P16" s="219">
        <v>7.77</v>
      </c>
      <c r="Q16" s="219">
        <v>62.4</v>
      </c>
      <c r="R16" s="219">
        <v>0</v>
      </c>
      <c r="S16" s="219">
        <v>4</v>
      </c>
      <c r="T16" s="219">
        <v>0.03</v>
      </c>
      <c r="U16" s="219">
        <v>0</v>
      </c>
      <c r="V16" s="221">
        <v>0.57999999999999996</v>
      </c>
      <c r="W16" s="223">
        <v>7.5</v>
      </c>
      <c r="X16" s="223">
        <v>7</v>
      </c>
      <c r="Y16" s="223">
        <v>1000</v>
      </c>
      <c r="Z16" s="223">
        <v>10</v>
      </c>
      <c r="AA16" s="223">
        <v>1.5</v>
      </c>
      <c r="AB16" s="223">
        <v>1</v>
      </c>
      <c r="AC16" s="223">
        <v>0.3</v>
      </c>
      <c r="AD16" s="223">
        <v>5</v>
      </c>
      <c r="AE16" s="223">
        <v>7.5</v>
      </c>
      <c r="AF16" s="223">
        <v>7</v>
      </c>
      <c r="AG16" s="223">
        <v>1000</v>
      </c>
      <c r="AH16" s="223">
        <v>10</v>
      </c>
      <c r="AI16" s="223">
        <v>1.5</v>
      </c>
      <c r="AJ16" s="223">
        <v>1</v>
      </c>
      <c r="AK16" s="223">
        <v>0.3</v>
      </c>
      <c r="AL16" s="223">
        <v>5</v>
      </c>
      <c r="AM16" s="80">
        <v>4</v>
      </c>
      <c r="AN16" s="80">
        <v>5</v>
      </c>
      <c r="AO16" s="80">
        <v>3</v>
      </c>
      <c r="AP16" s="80">
        <v>5</v>
      </c>
      <c r="AQ16" s="80">
        <v>4</v>
      </c>
      <c r="AR16" s="80">
        <v>4</v>
      </c>
      <c r="AS16" s="80">
        <v>3</v>
      </c>
      <c r="AT16" s="80">
        <v>3</v>
      </c>
      <c r="AU16" s="80">
        <f t="shared" si="6"/>
        <v>31</v>
      </c>
      <c r="AV16" s="86">
        <v>0</v>
      </c>
      <c r="AW16" s="86">
        <v>0</v>
      </c>
      <c r="AX16" s="86">
        <v>0</v>
      </c>
      <c r="AY16" s="86">
        <v>0</v>
      </c>
      <c r="AZ16" s="86">
        <v>0</v>
      </c>
      <c r="BA16" s="86">
        <v>0</v>
      </c>
      <c r="BB16" s="86">
        <v>0</v>
      </c>
      <c r="BC16" s="86">
        <v>0</v>
      </c>
      <c r="BD16" s="86">
        <v>0</v>
      </c>
      <c r="BE16" s="86">
        <v>0</v>
      </c>
      <c r="BF16" s="86">
        <v>0</v>
      </c>
      <c r="BG16" s="86">
        <v>0</v>
      </c>
      <c r="BH16" s="86">
        <v>0</v>
      </c>
      <c r="BI16" s="86">
        <v>0</v>
      </c>
      <c r="BJ16" s="86">
        <v>0</v>
      </c>
      <c r="BK16" s="86">
        <v>0</v>
      </c>
      <c r="BL16" s="229">
        <v>1</v>
      </c>
      <c r="BM16" s="229">
        <v>1</v>
      </c>
      <c r="BN16" s="229">
        <v>1</v>
      </c>
      <c r="BO16" s="229">
        <v>1</v>
      </c>
      <c r="BP16" s="229">
        <v>1</v>
      </c>
      <c r="BQ16" s="229">
        <v>1</v>
      </c>
      <c r="BR16" s="229">
        <v>1</v>
      </c>
      <c r="BS16" s="229">
        <v>1</v>
      </c>
      <c r="BT16" s="229">
        <v>1</v>
      </c>
      <c r="BU16" s="229">
        <v>1</v>
      </c>
      <c r="BV16" s="229">
        <v>1</v>
      </c>
      <c r="BW16" s="229">
        <v>1</v>
      </c>
      <c r="BX16" s="229">
        <v>1</v>
      </c>
      <c r="BY16" s="229">
        <v>1</v>
      </c>
      <c r="BZ16" s="229">
        <v>1</v>
      </c>
      <c r="CA16" s="229">
        <v>1</v>
      </c>
      <c r="CB16" s="227">
        <f t="shared" si="0"/>
        <v>4</v>
      </c>
      <c r="CC16" s="227">
        <f t="shared" si="0"/>
        <v>5</v>
      </c>
      <c r="CD16" s="227">
        <f t="shared" si="0"/>
        <v>3</v>
      </c>
      <c r="CE16" s="227">
        <f t="shared" si="0"/>
        <v>5</v>
      </c>
      <c r="CF16" s="227">
        <f t="shared" si="0"/>
        <v>4</v>
      </c>
      <c r="CG16" s="227">
        <f t="shared" si="0"/>
        <v>4</v>
      </c>
      <c r="CH16" s="227">
        <f t="shared" si="0"/>
        <v>3</v>
      </c>
      <c r="CI16" s="227">
        <f t="shared" si="0"/>
        <v>3</v>
      </c>
      <c r="CJ16" s="227">
        <f t="shared" si="1"/>
        <v>4</v>
      </c>
      <c r="CK16" s="227">
        <f t="shared" si="1"/>
        <v>5</v>
      </c>
      <c r="CL16" s="227">
        <f t="shared" si="1"/>
        <v>3</v>
      </c>
      <c r="CM16" s="227">
        <f t="shared" si="1"/>
        <v>5</v>
      </c>
      <c r="CN16" s="227">
        <f t="shared" si="1"/>
        <v>4</v>
      </c>
      <c r="CO16" s="227">
        <f t="shared" si="1"/>
        <v>4</v>
      </c>
      <c r="CP16" s="227">
        <f t="shared" si="1"/>
        <v>3</v>
      </c>
      <c r="CQ16" s="231">
        <f t="shared" si="1"/>
        <v>3</v>
      </c>
      <c r="CR16" s="106">
        <f t="shared" si="7"/>
        <v>31</v>
      </c>
      <c r="CS16" s="111">
        <f t="shared" si="8"/>
        <v>31</v>
      </c>
      <c r="CT16" s="114">
        <f t="shared" si="9"/>
        <v>0.12903225806451613</v>
      </c>
      <c r="CU16" s="112">
        <f t="shared" si="10"/>
        <v>0.16129032258064516</v>
      </c>
      <c r="CV16" s="112">
        <f t="shared" si="11"/>
        <v>9.6774193548387094E-2</v>
      </c>
      <c r="CW16" s="112">
        <f t="shared" si="12"/>
        <v>0.16129032258064516</v>
      </c>
      <c r="CX16" s="112">
        <f t="shared" si="13"/>
        <v>0.12903225806451613</v>
      </c>
      <c r="CY16" s="112">
        <f t="shared" si="14"/>
        <v>0.12903225806451613</v>
      </c>
      <c r="CZ16" s="112">
        <f t="shared" si="15"/>
        <v>9.6774193548387094E-2</v>
      </c>
      <c r="DA16" s="112">
        <f t="shared" si="16"/>
        <v>9.6774193548387094E-2</v>
      </c>
      <c r="DB16" s="112">
        <f t="shared" si="16"/>
        <v>0.12903225806451613</v>
      </c>
      <c r="DC16" s="112">
        <f t="shared" si="17"/>
        <v>0.16129032258064516</v>
      </c>
      <c r="DD16" s="112">
        <f t="shared" si="18"/>
        <v>9.6774193548387094E-2</v>
      </c>
      <c r="DE16" s="112">
        <f t="shared" si="19"/>
        <v>0.16129032258064516</v>
      </c>
      <c r="DF16" s="112">
        <f t="shared" si="20"/>
        <v>0.12903225806451613</v>
      </c>
      <c r="DG16" s="112">
        <f t="shared" si="21"/>
        <v>0.12903225806451613</v>
      </c>
      <c r="DH16" s="112">
        <f t="shared" si="22"/>
        <v>9.6774193548387094E-2</v>
      </c>
      <c r="DI16" s="116">
        <f t="shared" si="23"/>
        <v>9.6774193548387094E-2</v>
      </c>
      <c r="DJ16" s="121">
        <f t="shared" si="2"/>
        <v>94.666666666666671</v>
      </c>
      <c r="DK16" s="122">
        <f t="shared" si="2"/>
        <v>74.571428571428569</v>
      </c>
      <c r="DL16" s="122">
        <f t="shared" si="2"/>
        <v>7.7200000000000006</v>
      </c>
      <c r="DM16" s="122">
        <f t="shared" si="2"/>
        <v>35</v>
      </c>
      <c r="DN16" s="122">
        <f t="shared" si="2"/>
        <v>0</v>
      </c>
      <c r="DO16" s="122">
        <f t="shared" si="2"/>
        <v>0</v>
      </c>
      <c r="DP16" s="122">
        <f t="shared" si="2"/>
        <v>0</v>
      </c>
      <c r="DQ16" s="240">
        <f t="shared" si="2"/>
        <v>63.4</v>
      </c>
      <c r="DR16" s="121">
        <f t="shared" si="2"/>
        <v>68</v>
      </c>
      <c r="DS16" s="122">
        <f t="shared" si="2"/>
        <v>110.99999999999999</v>
      </c>
      <c r="DT16" s="122">
        <f t="shared" si="2"/>
        <v>6.2399999999999993</v>
      </c>
      <c r="DU16" s="122">
        <f t="shared" si="2"/>
        <v>0</v>
      </c>
      <c r="DV16" s="122">
        <f t="shared" si="2"/>
        <v>266.66666666666663</v>
      </c>
      <c r="DW16" s="122">
        <f t="shared" si="2"/>
        <v>3</v>
      </c>
      <c r="DX16" s="122">
        <f t="shared" si="2"/>
        <v>0</v>
      </c>
      <c r="DY16" s="123">
        <f t="shared" si="2"/>
        <v>11.6</v>
      </c>
      <c r="DZ16" s="250">
        <f t="shared" si="3"/>
        <v>12.21505376344086</v>
      </c>
      <c r="EA16" s="247">
        <f t="shared" si="3"/>
        <v>12.027649769585253</v>
      </c>
      <c r="EB16" s="247">
        <f t="shared" si="3"/>
        <v>0.74709677419354847</v>
      </c>
      <c r="EC16" s="247">
        <f t="shared" si="3"/>
        <v>5.6451612903225801</v>
      </c>
      <c r="ED16" s="247">
        <f t="shared" si="3"/>
        <v>0</v>
      </c>
      <c r="EE16" s="247">
        <f t="shared" si="3"/>
        <v>0</v>
      </c>
      <c r="EF16" s="247">
        <f t="shared" si="3"/>
        <v>0</v>
      </c>
      <c r="EG16" s="251">
        <f t="shared" si="3"/>
        <v>6.1354838709677413</v>
      </c>
      <c r="EH16" s="250">
        <f t="shared" si="3"/>
        <v>8.7741935483870961</v>
      </c>
      <c r="EI16" s="247">
        <f t="shared" si="3"/>
        <v>17.903225806451609</v>
      </c>
      <c r="EJ16" s="247">
        <f t="shared" si="3"/>
        <v>0.60387096774193538</v>
      </c>
      <c r="EK16" s="247">
        <f t="shared" si="3"/>
        <v>0</v>
      </c>
      <c r="EL16" s="247">
        <f t="shared" si="3"/>
        <v>34.408602150537625</v>
      </c>
      <c r="EM16" s="247">
        <f t="shared" si="3"/>
        <v>0.38709677419354838</v>
      </c>
      <c r="EN16" s="247">
        <f t="shared" si="3"/>
        <v>0</v>
      </c>
      <c r="EO16" s="258">
        <f t="shared" si="3"/>
        <v>1.1225806451612903</v>
      </c>
      <c r="EP16" s="133">
        <f t="shared" si="24"/>
        <v>36.770445468509983</v>
      </c>
      <c r="EQ16" s="134">
        <f t="shared" si="25"/>
        <v>63.199569892473107</v>
      </c>
      <c r="ER16" s="135" t="s">
        <v>86</v>
      </c>
      <c r="ES16" s="107" t="s">
        <v>86</v>
      </c>
      <c r="ET16" t="str">
        <f t="shared" si="4"/>
        <v>good</v>
      </c>
      <c r="EU16" t="str">
        <f t="shared" si="5"/>
        <v>good</v>
      </c>
    </row>
    <row r="17" spans="1:151">
      <c r="A17" s="217" t="s">
        <v>88</v>
      </c>
      <c r="B17" s="217" t="s">
        <v>111</v>
      </c>
      <c r="C17" s="217" t="s">
        <v>96</v>
      </c>
      <c r="D17" s="217" t="s">
        <v>156</v>
      </c>
      <c r="E17" s="217" t="s">
        <v>155</v>
      </c>
      <c r="F17" s="217">
        <v>1693</v>
      </c>
      <c r="G17" s="219">
        <v>6.9</v>
      </c>
      <c r="H17" s="219">
        <v>5.91</v>
      </c>
      <c r="I17" s="219">
        <v>90</v>
      </c>
      <c r="J17" s="219">
        <v>0.6</v>
      </c>
      <c r="K17" s="219">
        <v>0</v>
      </c>
      <c r="L17" s="219">
        <v>0.01</v>
      </c>
      <c r="M17" s="219">
        <v>0</v>
      </c>
      <c r="N17" s="219">
        <v>20.3</v>
      </c>
      <c r="O17" s="219">
        <v>5.0999999999999996</v>
      </c>
      <c r="P17" s="219">
        <v>8.32</v>
      </c>
      <c r="Q17" s="219">
        <v>61.9</v>
      </c>
      <c r="R17" s="219">
        <v>1.7</v>
      </c>
      <c r="S17" s="219">
        <v>2</v>
      </c>
      <c r="T17" s="219">
        <v>0.03</v>
      </c>
      <c r="U17" s="219">
        <v>0</v>
      </c>
      <c r="V17" s="221">
        <v>0.38</v>
      </c>
      <c r="W17" s="223">
        <v>7.5</v>
      </c>
      <c r="X17" s="223">
        <v>7</v>
      </c>
      <c r="Y17" s="223">
        <v>1000</v>
      </c>
      <c r="Z17" s="223">
        <v>10</v>
      </c>
      <c r="AA17" s="223">
        <v>1.5</v>
      </c>
      <c r="AB17" s="223">
        <v>1</v>
      </c>
      <c r="AC17" s="223">
        <v>0.3</v>
      </c>
      <c r="AD17" s="223">
        <v>5</v>
      </c>
      <c r="AE17" s="223">
        <v>7.5</v>
      </c>
      <c r="AF17" s="223">
        <v>7</v>
      </c>
      <c r="AG17" s="223">
        <v>1000</v>
      </c>
      <c r="AH17" s="223">
        <v>10</v>
      </c>
      <c r="AI17" s="223">
        <v>1.5</v>
      </c>
      <c r="AJ17" s="223">
        <v>1</v>
      </c>
      <c r="AK17" s="223">
        <v>0.3</v>
      </c>
      <c r="AL17" s="223">
        <v>5</v>
      </c>
      <c r="AM17" s="80">
        <v>4</v>
      </c>
      <c r="AN17" s="80">
        <v>5</v>
      </c>
      <c r="AO17" s="80">
        <v>3</v>
      </c>
      <c r="AP17" s="80">
        <v>5</v>
      </c>
      <c r="AQ17" s="80">
        <v>4</v>
      </c>
      <c r="AR17" s="80">
        <v>4</v>
      </c>
      <c r="AS17" s="80">
        <v>3</v>
      </c>
      <c r="AT17" s="80">
        <v>3</v>
      </c>
      <c r="AU17" s="80">
        <f t="shared" si="6"/>
        <v>31</v>
      </c>
      <c r="AV17" s="86">
        <v>0</v>
      </c>
      <c r="AW17" s="86">
        <v>0</v>
      </c>
      <c r="AX17" s="86">
        <v>0</v>
      </c>
      <c r="AY17" s="86">
        <v>0</v>
      </c>
      <c r="AZ17" s="86">
        <v>0</v>
      </c>
      <c r="BA17" s="86">
        <v>0</v>
      </c>
      <c r="BB17" s="86">
        <v>0</v>
      </c>
      <c r="BC17" s="86">
        <v>0</v>
      </c>
      <c r="BD17" s="86">
        <v>0</v>
      </c>
      <c r="BE17" s="86">
        <v>0</v>
      </c>
      <c r="BF17" s="86">
        <v>0</v>
      </c>
      <c r="BG17" s="86">
        <v>0</v>
      </c>
      <c r="BH17" s="86">
        <v>0</v>
      </c>
      <c r="BI17" s="86">
        <v>0</v>
      </c>
      <c r="BJ17" s="86">
        <v>0</v>
      </c>
      <c r="BK17" s="86">
        <v>0</v>
      </c>
      <c r="BL17" s="229">
        <v>1</v>
      </c>
      <c r="BM17" s="229">
        <v>1</v>
      </c>
      <c r="BN17" s="229">
        <v>1</v>
      </c>
      <c r="BO17" s="229">
        <v>1</v>
      </c>
      <c r="BP17" s="229">
        <v>1</v>
      </c>
      <c r="BQ17" s="229">
        <v>1</v>
      </c>
      <c r="BR17" s="229">
        <v>1</v>
      </c>
      <c r="BS17" s="229">
        <v>1</v>
      </c>
      <c r="BT17" s="229">
        <v>1</v>
      </c>
      <c r="BU17" s="229">
        <v>1</v>
      </c>
      <c r="BV17" s="229">
        <v>1</v>
      </c>
      <c r="BW17" s="229">
        <v>1</v>
      </c>
      <c r="BX17" s="229">
        <v>1</v>
      </c>
      <c r="BY17" s="229">
        <v>1</v>
      </c>
      <c r="BZ17" s="229">
        <v>1</v>
      </c>
      <c r="CA17" s="229">
        <v>1</v>
      </c>
      <c r="CB17" s="227">
        <f t="shared" si="0"/>
        <v>4</v>
      </c>
      <c r="CC17" s="227">
        <f t="shared" si="0"/>
        <v>5</v>
      </c>
      <c r="CD17" s="227">
        <f t="shared" si="0"/>
        <v>3</v>
      </c>
      <c r="CE17" s="227">
        <f t="shared" si="0"/>
        <v>5</v>
      </c>
      <c r="CF17" s="227">
        <f t="shared" si="0"/>
        <v>4</v>
      </c>
      <c r="CG17" s="227">
        <f t="shared" si="0"/>
        <v>4</v>
      </c>
      <c r="CH17" s="227">
        <f t="shared" si="0"/>
        <v>3</v>
      </c>
      <c r="CI17" s="227">
        <f t="shared" si="0"/>
        <v>3</v>
      </c>
      <c r="CJ17" s="227">
        <f t="shared" si="1"/>
        <v>4</v>
      </c>
      <c r="CK17" s="227">
        <f t="shared" si="1"/>
        <v>5</v>
      </c>
      <c r="CL17" s="227">
        <f t="shared" si="1"/>
        <v>3</v>
      </c>
      <c r="CM17" s="227">
        <f t="shared" si="1"/>
        <v>5</v>
      </c>
      <c r="CN17" s="227">
        <f t="shared" si="1"/>
        <v>4</v>
      </c>
      <c r="CO17" s="227">
        <f t="shared" si="1"/>
        <v>4</v>
      </c>
      <c r="CP17" s="227">
        <f t="shared" si="1"/>
        <v>3</v>
      </c>
      <c r="CQ17" s="231">
        <f t="shared" si="1"/>
        <v>3</v>
      </c>
      <c r="CR17" s="106">
        <f t="shared" si="7"/>
        <v>31</v>
      </c>
      <c r="CS17" s="111">
        <f t="shared" si="8"/>
        <v>31</v>
      </c>
      <c r="CT17" s="114">
        <f t="shared" si="9"/>
        <v>0.12903225806451613</v>
      </c>
      <c r="CU17" s="112">
        <f t="shared" si="10"/>
        <v>0.16129032258064516</v>
      </c>
      <c r="CV17" s="112">
        <f t="shared" si="11"/>
        <v>9.6774193548387094E-2</v>
      </c>
      <c r="CW17" s="112">
        <f t="shared" si="12"/>
        <v>0.16129032258064516</v>
      </c>
      <c r="CX17" s="112">
        <f t="shared" si="13"/>
        <v>0.12903225806451613</v>
      </c>
      <c r="CY17" s="112">
        <f t="shared" si="14"/>
        <v>0.12903225806451613</v>
      </c>
      <c r="CZ17" s="112">
        <f t="shared" si="15"/>
        <v>9.6774193548387094E-2</v>
      </c>
      <c r="DA17" s="112">
        <f t="shared" si="16"/>
        <v>9.6774193548387094E-2</v>
      </c>
      <c r="DB17" s="112">
        <f t="shared" si="16"/>
        <v>0.12903225806451613</v>
      </c>
      <c r="DC17" s="112">
        <f t="shared" si="17"/>
        <v>0.16129032258064516</v>
      </c>
      <c r="DD17" s="112">
        <f t="shared" si="18"/>
        <v>9.6774193548387094E-2</v>
      </c>
      <c r="DE17" s="112">
        <f t="shared" si="19"/>
        <v>0.16129032258064516</v>
      </c>
      <c r="DF17" s="112">
        <f t="shared" si="20"/>
        <v>0.12903225806451613</v>
      </c>
      <c r="DG17" s="112">
        <f t="shared" si="21"/>
        <v>0.12903225806451613</v>
      </c>
      <c r="DH17" s="112">
        <f t="shared" si="22"/>
        <v>9.6774193548387094E-2</v>
      </c>
      <c r="DI17" s="116">
        <f t="shared" si="23"/>
        <v>9.6774193548387094E-2</v>
      </c>
      <c r="DJ17" s="121">
        <f t="shared" si="2"/>
        <v>92</v>
      </c>
      <c r="DK17" s="122">
        <f t="shared" si="2"/>
        <v>84.428571428571431</v>
      </c>
      <c r="DL17" s="122">
        <f t="shared" si="2"/>
        <v>9</v>
      </c>
      <c r="DM17" s="122">
        <f t="shared" si="2"/>
        <v>6</v>
      </c>
      <c r="DN17" s="122">
        <f t="shared" si="2"/>
        <v>0</v>
      </c>
      <c r="DO17" s="122">
        <f t="shared" si="2"/>
        <v>1</v>
      </c>
      <c r="DP17" s="122">
        <f t="shared" si="2"/>
        <v>0</v>
      </c>
      <c r="DQ17" s="240">
        <f t="shared" si="2"/>
        <v>406.00000000000006</v>
      </c>
      <c r="DR17" s="121">
        <f t="shared" si="2"/>
        <v>68</v>
      </c>
      <c r="DS17" s="122">
        <f t="shared" si="2"/>
        <v>118.85714285714286</v>
      </c>
      <c r="DT17" s="122">
        <f t="shared" si="2"/>
        <v>6.1899999999999995</v>
      </c>
      <c r="DU17" s="122">
        <f t="shared" si="2"/>
        <v>17</v>
      </c>
      <c r="DV17" s="122">
        <f t="shared" si="2"/>
        <v>133.33333333333331</v>
      </c>
      <c r="DW17" s="122">
        <f t="shared" si="2"/>
        <v>3</v>
      </c>
      <c r="DX17" s="122">
        <f t="shared" si="2"/>
        <v>0</v>
      </c>
      <c r="DY17" s="123">
        <f t="shared" si="2"/>
        <v>7.6</v>
      </c>
      <c r="DZ17" s="250">
        <f t="shared" si="3"/>
        <v>11.870967741935484</v>
      </c>
      <c r="EA17" s="247">
        <f t="shared" si="3"/>
        <v>13.617511520737327</v>
      </c>
      <c r="EB17" s="247">
        <f t="shared" si="3"/>
        <v>0.87096774193548387</v>
      </c>
      <c r="EC17" s="247">
        <f t="shared" si="3"/>
        <v>0.967741935483871</v>
      </c>
      <c r="ED17" s="247">
        <f t="shared" si="3"/>
        <v>0</v>
      </c>
      <c r="EE17" s="247">
        <f t="shared" si="3"/>
        <v>0.12903225806451613</v>
      </c>
      <c r="EF17" s="247">
        <f t="shared" si="3"/>
        <v>0</v>
      </c>
      <c r="EG17" s="251">
        <f t="shared" si="3"/>
        <v>39.290322580645167</v>
      </c>
      <c r="EH17" s="250">
        <f t="shared" si="3"/>
        <v>8.7741935483870961</v>
      </c>
      <c r="EI17" s="247">
        <f t="shared" si="3"/>
        <v>19.170506912442395</v>
      </c>
      <c r="EJ17" s="247">
        <f t="shared" si="3"/>
        <v>0.5990322580645161</v>
      </c>
      <c r="EK17" s="247">
        <f t="shared" si="3"/>
        <v>2.7419354838709675</v>
      </c>
      <c r="EL17" s="247">
        <f t="shared" si="3"/>
        <v>17.204301075268813</v>
      </c>
      <c r="EM17" s="247">
        <f t="shared" si="3"/>
        <v>0.38709677419354838</v>
      </c>
      <c r="EN17" s="247">
        <f t="shared" si="3"/>
        <v>0</v>
      </c>
      <c r="EO17" s="258">
        <f t="shared" si="3"/>
        <v>0.73548387096774193</v>
      </c>
      <c r="EP17" s="133">
        <f t="shared" si="24"/>
        <v>66.746543778801851</v>
      </c>
      <c r="EQ17" s="134">
        <f t="shared" si="25"/>
        <v>49.612549923195076</v>
      </c>
      <c r="ER17" s="135" t="s">
        <v>86</v>
      </c>
      <c r="ES17" s="107" t="s">
        <v>86</v>
      </c>
      <c r="ET17" t="str">
        <f t="shared" si="4"/>
        <v>good</v>
      </c>
      <c r="EU17" t="str">
        <f t="shared" si="5"/>
        <v>good</v>
      </c>
    </row>
    <row r="18" spans="1:151">
      <c r="A18" s="217" t="s">
        <v>88</v>
      </c>
      <c r="B18" s="217" t="s">
        <v>112</v>
      </c>
      <c r="C18" s="217" t="s">
        <v>96</v>
      </c>
      <c r="D18" s="217" t="s">
        <v>157</v>
      </c>
      <c r="E18" s="217" t="s">
        <v>158</v>
      </c>
      <c r="F18" s="217">
        <v>1956</v>
      </c>
      <c r="G18" s="219">
        <v>7.2</v>
      </c>
      <c r="H18" s="219">
        <v>4.33</v>
      </c>
      <c r="I18" s="219">
        <v>43.8</v>
      </c>
      <c r="J18" s="219">
        <v>4.0999999999999996</v>
      </c>
      <c r="K18" s="219">
        <v>1</v>
      </c>
      <c r="L18" s="219">
        <v>0.03</v>
      </c>
      <c r="M18" s="219">
        <v>0</v>
      </c>
      <c r="N18" s="219">
        <v>2.87</v>
      </c>
      <c r="O18" s="219">
        <v>5.4</v>
      </c>
      <c r="P18" s="219">
        <v>8.01</v>
      </c>
      <c r="Q18" s="219">
        <v>47.9</v>
      </c>
      <c r="R18" s="219">
        <v>0</v>
      </c>
      <c r="S18" s="219">
        <v>3</v>
      </c>
      <c r="T18" s="219">
        <v>0.03</v>
      </c>
      <c r="U18" s="219">
        <v>0</v>
      </c>
      <c r="V18" s="221">
        <v>0.78</v>
      </c>
      <c r="W18" s="223">
        <v>7.5</v>
      </c>
      <c r="X18" s="223">
        <v>7</v>
      </c>
      <c r="Y18" s="223">
        <v>1000</v>
      </c>
      <c r="Z18" s="223">
        <v>10</v>
      </c>
      <c r="AA18" s="223">
        <v>1.5</v>
      </c>
      <c r="AB18" s="223">
        <v>1</v>
      </c>
      <c r="AC18" s="223">
        <v>0.3</v>
      </c>
      <c r="AD18" s="223">
        <v>5</v>
      </c>
      <c r="AE18" s="223">
        <v>7.5</v>
      </c>
      <c r="AF18" s="223">
        <v>7</v>
      </c>
      <c r="AG18" s="223">
        <v>1000</v>
      </c>
      <c r="AH18" s="223">
        <v>10</v>
      </c>
      <c r="AI18" s="223">
        <v>1.5</v>
      </c>
      <c r="AJ18" s="223">
        <v>1</v>
      </c>
      <c r="AK18" s="223">
        <v>0.3</v>
      </c>
      <c r="AL18" s="223">
        <v>5</v>
      </c>
      <c r="AM18" s="80">
        <v>4</v>
      </c>
      <c r="AN18" s="80">
        <v>5</v>
      </c>
      <c r="AO18" s="80">
        <v>3</v>
      </c>
      <c r="AP18" s="80">
        <v>5</v>
      </c>
      <c r="AQ18" s="80">
        <v>4</v>
      </c>
      <c r="AR18" s="80">
        <v>4</v>
      </c>
      <c r="AS18" s="80">
        <v>3</v>
      </c>
      <c r="AT18" s="80">
        <v>3</v>
      </c>
      <c r="AU18" s="80">
        <f t="shared" si="6"/>
        <v>31</v>
      </c>
      <c r="AV18" s="86">
        <v>0</v>
      </c>
      <c r="AW18" s="86">
        <v>0</v>
      </c>
      <c r="AX18" s="86">
        <v>0</v>
      </c>
      <c r="AY18" s="86">
        <v>0</v>
      </c>
      <c r="AZ18" s="86">
        <v>0</v>
      </c>
      <c r="BA18" s="86">
        <v>0</v>
      </c>
      <c r="BB18" s="86">
        <v>0</v>
      </c>
      <c r="BC18" s="86">
        <v>0</v>
      </c>
      <c r="BD18" s="86">
        <v>0</v>
      </c>
      <c r="BE18" s="86">
        <v>0</v>
      </c>
      <c r="BF18" s="86">
        <v>0</v>
      </c>
      <c r="BG18" s="86">
        <v>0</v>
      </c>
      <c r="BH18" s="86">
        <v>0</v>
      </c>
      <c r="BI18" s="86">
        <v>0</v>
      </c>
      <c r="BJ18" s="86">
        <v>0</v>
      </c>
      <c r="BK18" s="86">
        <v>0</v>
      </c>
      <c r="BL18" s="229">
        <v>1</v>
      </c>
      <c r="BM18" s="229">
        <v>1</v>
      </c>
      <c r="BN18" s="229">
        <v>1</v>
      </c>
      <c r="BO18" s="229">
        <v>1</v>
      </c>
      <c r="BP18" s="229">
        <v>1</v>
      </c>
      <c r="BQ18" s="229">
        <v>1</v>
      </c>
      <c r="BR18" s="229">
        <v>1</v>
      </c>
      <c r="BS18" s="229">
        <v>1</v>
      </c>
      <c r="BT18" s="229">
        <v>1</v>
      </c>
      <c r="BU18" s="229">
        <v>1</v>
      </c>
      <c r="BV18" s="229">
        <v>1</v>
      </c>
      <c r="BW18" s="229">
        <v>1</v>
      </c>
      <c r="BX18" s="229">
        <v>1</v>
      </c>
      <c r="BY18" s="229">
        <v>1</v>
      </c>
      <c r="BZ18" s="229">
        <v>1</v>
      </c>
      <c r="CA18" s="229">
        <v>1</v>
      </c>
      <c r="CB18" s="227">
        <f t="shared" si="0"/>
        <v>4</v>
      </c>
      <c r="CC18" s="227">
        <f t="shared" si="0"/>
        <v>5</v>
      </c>
      <c r="CD18" s="227">
        <f t="shared" si="0"/>
        <v>3</v>
      </c>
      <c r="CE18" s="227">
        <f t="shared" si="0"/>
        <v>5</v>
      </c>
      <c r="CF18" s="227">
        <f t="shared" si="0"/>
        <v>4</v>
      </c>
      <c r="CG18" s="227">
        <f t="shared" si="0"/>
        <v>4</v>
      </c>
      <c r="CH18" s="227">
        <f t="shared" si="0"/>
        <v>3</v>
      </c>
      <c r="CI18" s="227">
        <f t="shared" si="0"/>
        <v>3</v>
      </c>
      <c r="CJ18" s="227">
        <f t="shared" si="1"/>
        <v>4</v>
      </c>
      <c r="CK18" s="227">
        <f t="shared" si="1"/>
        <v>5</v>
      </c>
      <c r="CL18" s="227">
        <f t="shared" si="1"/>
        <v>3</v>
      </c>
      <c r="CM18" s="227">
        <f t="shared" si="1"/>
        <v>5</v>
      </c>
      <c r="CN18" s="227">
        <f t="shared" si="1"/>
        <v>4</v>
      </c>
      <c r="CO18" s="227">
        <f t="shared" si="1"/>
        <v>4</v>
      </c>
      <c r="CP18" s="227">
        <f t="shared" si="1"/>
        <v>3</v>
      </c>
      <c r="CQ18" s="231">
        <f t="shared" si="1"/>
        <v>3</v>
      </c>
      <c r="CR18" s="106">
        <f t="shared" si="7"/>
        <v>31</v>
      </c>
      <c r="CS18" s="111">
        <f t="shared" si="8"/>
        <v>31</v>
      </c>
      <c r="CT18" s="114">
        <f t="shared" si="9"/>
        <v>0.12903225806451613</v>
      </c>
      <c r="CU18" s="112">
        <f t="shared" si="10"/>
        <v>0.16129032258064516</v>
      </c>
      <c r="CV18" s="112">
        <f t="shared" si="11"/>
        <v>9.6774193548387094E-2</v>
      </c>
      <c r="CW18" s="112">
        <f t="shared" si="12"/>
        <v>0.16129032258064516</v>
      </c>
      <c r="CX18" s="112">
        <f t="shared" si="13"/>
        <v>0.12903225806451613</v>
      </c>
      <c r="CY18" s="112">
        <f t="shared" si="14"/>
        <v>0.12903225806451613</v>
      </c>
      <c r="CZ18" s="112">
        <f t="shared" si="15"/>
        <v>9.6774193548387094E-2</v>
      </c>
      <c r="DA18" s="112">
        <f t="shared" si="16"/>
        <v>9.6774193548387094E-2</v>
      </c>
      <c r="DB18" s="112">
        <f t="shared" si="16"/>
        <v>0.12903225806451613</v>
      </c>
      <c r="DC18" s="112">
        <f t="shared" si="17"/>
        <v>0.16129032258064516</v>
      </c>
      <c r="DD18" s="112">
        <f t="shared" si="18"/>
        <v>9.6774193548387094E-2</v>
      </c>
      <c r="DE18" s="112">
        <f t="shared" si="19"/>
        <v>0.16129032258064516</v>
      </c>
      <c r="DF18" s="112">
        <f t="shared" si="20"/>
        <v>0.12903225806451613</v>
      </c>
      <c r="DG18" s="112">
        <f t="shared" si="21"/>
        <v>0.12903225806451613</v>
      </c>
      <c r="DH18" s="112">
        <f t="shared" si="22"/>
        <v>9.6774193548387094E-2</v>
      </c>
      <c r="DI18" s="116">
        <f t="shared" si="23"/>
        <v>9.6774193548387094E-2</v>
      </c>
      <c r="DJ18" s="121">
        <f t="shared" si="2"/>
        <v>96.000000000000014</v>
      </c>
      <c r="DK18" s="122">
        <f t="shared" si="2"/>
        <v>61.857142857142854</v>
      </c>
      <c r="DL18" s="122">
        <f t="shared" si="2"/>
        <v>4.38</v>
      </c>
      <c r="DM18" s="122">
        <f t="shared" si="2"/>
        <v>41</v>
      </c>
      <c r="DN18" s="122">
        <f t="shared" si="2"/>
        <v>66.666666666666657</v>
      </c>
      <c r="DO18" s="122">
        <f t="shared" si="2"/>
        <v>3</v>
      </c>
      <c r="DP18" s="122">
        <f t="shared" si="2"/>
        <v>0</v>
      </c>
      <c r="DQ18" s="240">
        <f t="shared" si="2"/>
        <v>57.400000000000006</v>
      </c>
      <c r="DR18" s="121">
        <f t="shared" si="2"/>
        <v>72.000000000000014</v>
      </c>
      <c r="DS18" s="122">
        <f t="shared" si="2"/>
        <v>114.42857142857143</v>
      </c>
      <c r="DT18" s="122">
        <f t="shared" si="2"/>
        <v>4.79</v>
      </c>
      <c r="DU18" s="122">
        <f t="shared" si="2"/>
        <v>0</v>
      </c>
      <c r="DV18" s="122">
        <f t="shared" si="2"/>
        <v>200</v>
      </c>
      <c r="DW18" s="122">
        <f t="shared" si="2"/>
        <v>3</v>
      </c>
      <c r="DX18" s="122">
        <f t="shared" si="2"/>
        <v>0</v>
      </c>
      <c r="DY18" s="123">
        <f t="shared" si="2"/>
        <v>15.6</v>
      </c>
      <c r="DZ18" s="250">
        <f t="shared" si="3"/>
        <v>12.38709677419355</v>
      </c>
      <c r="EA18" s="247">
        <f t="shared" si="3"/>
        <v>9.976958525345621</v>
      </c>
      <c r="EB18" s="247">
        <f t="shared" si="3"/>
        <v>0.42387096774193544</v>
      </c>
      <c r="EC18" s="247">
        <f t="shared" si="3"/>
        <v>6.6129032258064511</v>
      </c>
      <c r="ED18" s="247">
        <f t="shared" si="3"/>
        <v>8.6021505376344063</v>
      </c>
      <c r="EE18" s="247">
        <f t="shared" si="3"/>
        <v>0.38709677419354838</v>
      </c>
      <c r="EF18" s="247">
        <f t="shared" si="3"/>
        <v>0</v>
      </c>
      <c r="EG18" s="251">
        <f t="shared" si="3"/>
        <v>5.5548387096774201</v>
      </c>
      <c r="EH18" s="250">
        <f t="shared" si="3"/>
        <v>9.2903225806451637</v>
      </c>
      <c r="EI18" s="247">
        <f t="shared" si="3"/>
        <v>18.456221198156683</v>
      </c>
      <c r="EJ18" s="247">
        <f t="shared" si="3"/>
        <v>0.46354838709677421</v>
      </c>
      <c r="EK18" s="247">
        <f t="shared" si="3"/>
        <v>0</v>
      </c>
      <c r="EL18" s="247">
        <f t="shared" si="3"/>
        <v>25.806451612903224</v>
      </c>
      <c r="EM18" s="247">
        <f t="shared" si="3"/>
        <v>0.38709677419354838</v>
      </c>
      <c r="EN18" s="247">
        <f t="shared" si="3"/>
        <v>0</v>
      </c>
      <c r="EO18" s="258">
        <f t="shared" si="3"/>
        <v>1.5096774193548386</v>
      </c>
      <c r="EP18" s="133">
        <f t="shared" si="24"/>
        <v>43.944915514592935</v>
      </c>
      <c r="EQ18" s="134">
        <f t="shared" si="25"/>
        <v>55.913317972350235</v>
      </c>
      <c r="ER18" s="135" t="s">
        <v>86</v>
      </c>
      <c r="ES18" s="107" t="s">
        <v>86</v>
      </c>
      <c r="ET18" t="str">
        <f t="shared" si="4"/>
        <v>good</v>
      </c>
      <c r="EU18" t="str">
        <f t="shared" si="5"/>
        <v>good</v>
      </c>
    </row>
    <row r="19" spans="1:151">
      <c r="A19" s="217" t="s">
        <v>88</v>
      </c>
      <c r="B19" s="217" t="s">
        <v>113</v>
      </c>
      <c r="C19" s="217" t="s">
        <v>91</v>
      </c>
      <c r="D19" s="217" t="s">
        <v>159</v>
      </c>
      <c r="E19" s="217" t="s">
        <v>160</v>
      </c>
      <c r="F19" s="217">
        <v>1326</v>
      </c>
      <c r="G19" s="219">
        <v>7.6</v>
      </c>
      <c r="H19" s="219">
        <v>6.04</v>
      </c>
      <c r="I19" s="219">
        <v>46</v>
      </c>
      <c r="J19" s="219">
        <v>1.5</v>
      </c>
      <c r="K19" s="219">
        <v>2</v>
      </c>
      <c r="L19" s="219">
        <v>0.01</v>
      </c>
      <c r="M19" s="219">
        <v>0</v>
      </c>
      <c r="N19" s="219">
        <v>1.02</v>
      </c>
      <c r="O19" s="219">
        <v>5.9</v>
      </c>
      <c r="P19" s="219">
        <v>7.27</v>
      </c>
      <c r="Q19" s="219">
        <v>437.3</v>
      </c>
      <c r="R19" s="219">
        <v>0.5</v>
      </c>
      <c r="S19" s="219">
        <v>2</v>
      </c>
      <c r="T19" s="219">
        <v>0.1</v>
      </c>
      <c r="U19" s="219">
        <v>0</v>
      </c>
      <c r="V19" s="221">
        <v>1.97</v>
      </c>
      <c r="W19" s="223">
        <v>7.5</v>
      </c>
      <c r="X19" s="223">
        <v>7</v>
      </c>
      <c r="Y19" s="223">
        <v>1000</v>
      </c>
      <c r="Z19" s="223">
        <v>10</v>
      </c>
      <c r="AA19" s="223">
        <v>1.5</v>
      </c>
      <c r="AB19" s="223">
        <v>1</v>
      </c>
      <c r="AC19" s="223">
        <v>0.3</v>
      </c>
      <c r="AD19" s="223">
        <v>5</v>
      </c>
      <c r="AE19" s="223">
        <v>7.5</v>
      </c>
      <c r="AF19" s="223">
        <v>7</v>
      </c>
      <c r="AG19" s="223">
        <v>1000</v>
      </c>
      <c r="AH19" s="223">
        <v>10</v>
      </c>
      <c r="AI19" s="223">
        <v>1.5</v>
      </c>
      <c r="AJ19" s="223">
        <v>1</v>
      </c>
      <c r="AK19" s="223">
        <v>0.3</v>
      </c>
      <c r="AL19" s="223">
        <v>5</v>
      </c>
      <c r="AM19" s="80">
        <v>4</v>
      </c>
      <c r="AN19" s="80">
        <v>5</v>
      </c>
      <c r="AO19" s="80">
        <v>3</v>
      </c>
      <c r="AP19" s="80">
        <v>5</v>
      </c>
      <c r="AQ19" s="80">
        <v>4</v>
      </c>
      <c r="AR19" s="80">
        <v>4</v>
      </c>
      <c r="AS19" s="80">
        <v>3</v>
      </c>
      <c r="AT19" s="80">
        <v>3</v>
      </c>
      <c r="AU19" s="80">
        <f t="shared" si="6"/>
        <v>31</v>
      </c>
      <c r="AV19" s="86">
        <v>0</v>
      </c>
      <c r="AW19" s="86">
        <v>0</v>
      </c>
      <c r="AX19" s="86">
        <v>0</v>
      </c>
      <c r="AY19" s="86">
        <v>0</v>
      </c>
      <c r="AZ19" s="86">
        <v>0</v>
      </c>
      <c r="BA19" s="86">
        <v>0</v>
      </c>
      <c r="BB19" s="86">
        <v>0</v>
      </c>
      <c r="BC19" s="86">
        <v>0</v>
      </c>
      <c r="BD19" s="86">
        <v>0</v>
      </c>
      <c r="BE19" s="86">
        <v>0</v>
      </c>
      <c r="BF19" s="86">
        <v>0</v>
      </c>
      <c r="BG19" s="86">
        <v>0</v>
      </c>
      <c r="BH19" s="86">
        <v>0</v>
      </c>
      <c r="BI19" s="86">
        <v>0</v>
      </c>
      <c r="BJ19" s="86">
        <v>0</v>
      </c>
      <c r="BK19" s="86">
        <v>0</v>
      </c>
      <c r="BL19" s="229">
        <v>1</v>
      </c>
      <c r="BM19" s="229">
        <v>1</v>
      </c>
      <c r="BN19" s="229">
        <v>1</v>
      </c>
      <c r="BO19" s="229">
        <v>1</v>
      </c>
      <c r="BP19" s="229">
        <v>1</v>
      </c>
      <c r="BQ19" s="229">
        <v>1</v>
      </c>
      <c r="BR19" s="229">
        <v>1</v>
      </c>
      <c r="BS19" s="229">
        <v>1</v>
      </c>
      <c r="BT19" s="229">
        <v>1</v>
      </c>
      <c r="BU19" s="229">
        <v>1</v>
      </c>
      <c r="BV19" s="229">
        <v>1</v>
      </c>
      <c r="BW19" s="229">
        <v>1</v>
      </c>
      <c r="BX19" s="229">
        <v>1</v>
      </c>
      <c r="BY19" s="229">
        <v>1</v>
      </c>
      <c r="BZ19" s="229">
        <v>1</v>
      </c>
      <c r="CA19" s="229">
        <v>1</v>
      </c>
      <c r="CB19" s="227">
        <f t="shared" si="0"/>
        <v>4</v>
      </c>
      <c r="CC19" s="227">
        <f t="shared" si="0"/>
        <v>5</v>
      </c>
      <c r="CD19" s="227">
        <f t="shared" si="0"/>
        <v>3</v>
      </c>
      <c r="CE19" s="227">
        <f t="shared" si="0"/>
        <v>5</v>
      </c>
      <c r="CF19" s="227">
        <f t="shared" si="0"/>
        <v>4</v>
      </c>
      <c r="CG19" s="227">
        <f t="shared" si="0"/>
        <v>4</v>
      </c>
      <c r="CH19" s="227">
        <f t="shared" si="0"/>
        <v>3</v>
      </c>
      <c r="CI19" s="227">
        <f t="shared" si="0"/>
        <v>3</v>
      </c>
      <c r="CJ19" s="227">
        <f t="shared" si="1"/>
        <v>4</v>
      </c>
      <c r="CK19" s="227">
        <f t="shared" si="1"/>
        <v>5</v>
      </c>
      <c r="CL19" s="227">
        <f t="shared" si="1"/>
        <v>3</v>
      </c>
      <c r="CM19" s="227">
        <f t="shared" si="1"/>
        <v>5</v>
      </c>
      <c r="CN19" s="227">
        <f t="shared" si="1"/>
        <v>4</v>
      </c>
      <c r="CO19" s="227">
        <f t="shared" si="1"/>
        <v>4</v>
      </c>
      <c r="CP19" s="227">
        <f t="shared" si="1"/>
        <v>3</v>
      </c>
      <c r="CQ19" s="231">
        <f t="shared" si="1"/>
        <v>3</v>
      </c>
      <c r="CR19" s="106">
        <f t="shared" si="7"/>
        <v>31</v>
      </c>
      <c r="CS19" s="111">
        <f t="shared" si="8"/>
        <v>31</v>
      </c>
      <c r="CT19" s="114">
        <f t="shared" si="9"/>
        <v>0.12903225806451613</v>
      </c>
      <c r="CU19" s="112">
        <f t="shared" si="10"/>
        <v>0.16129032258064516</v>
      </c>
      <c r="CV19" s="112">
        <f t="shared" si="11"/>
        <v>9.6774193548387094E-2</v>
      </c>
      <c r="CW19" s="112">
        <f t="shared" si="12"/>
        <v>0.16129032258064516</v>
      </c>
      <c r="CX19" s="112">
        <f t="shared" si="13"/>
        <v>0.12903225806451613</v>
      </c>
      <c r="CY19" s="112">
        <f t="shared" si="14"/>
        <v>0.12903225806451613</v>
      </c>
      <c r="CZ19" s="112">
        <f t="shared" si="15"/>
        <v>9.6774193548387094E-2</v>
      </c>
      <c r="DA19" s="112">
        <f t="shared" si="16"/>
        <v>9.6774193548387094E-2</v>
      </c>
      <c r="DB19" s="112">
        <f t="shared" si="16"/>
        <v>0.12903225806451613</v>
      </c>
      <c r="DC19" s="112">
        <f t="shared" si="17"/>
        <v>0.16129032258064516</v>
      </c>
      <c r="DD19" s="112">
        <f t="shared" si="18"/>
        <v>9.6774193548387094E-2</v>
      </c>
      <c r="DE19" s="112">
        <f t="shared" si="19"/>
        <v>0.16129032258064516</v>
      </c>
      <c r="DF19" s="112">
        <f t="shared" si="20"/>
        <v>0.12903225806451613</v>
      </c>
      <c r="DG19" s="112">
        <f t="shared" si="21"/>
        <v>0.12903225806451613</v>
      </c>
      <c r="DH19" s="112">
        <f t="shared" si="22"/>
        <v>9.6774193548387094E-2</v>
      </c>
      <c r="DI19" s="116">
        <f t="shared" si="23"/>
        <v>9.6774193548387094E-2</v>
      </c>
      <c r="DJ19" s="121">
        <f t="shared" si="2"/>
        <v>101.33333333333331</v>
      </c>
      <c r="DK19" s="122">
        <f t="shared" si="2"/>
        <v>86.285714285714292</v>
      </c>
      <c r="DL19" s="122">
        <f t="shared" si="2"/>
        <v>4.5999999999999996</v>
      </c>
      <c r="DM19" s="122">
        <f t="shared" si="2"/>
        <v>15</v>
      </c>
      <c r="DN19" s="122">
        <f t="shared" si="2"/>
        <v>133.33333333333331</v>
      </c>
      <c r="DO19" s="122">
        <f t="shared" si="2"/>
        <v>1</v>
      </c>
      <c r="DP19" s="122">
        <f t="shared" si="2"/>
        <v>0</v>
      </c>
      <c r="DQ19" s="240">
        <f t="shared" si="2"/>
        <v>20.400000000000002</v>
      </c>
      <c r="DR19" s="121">
        <f t="shared" si="2"/>
        <v>78.666666666666671</v>
      </c>
      <c r="DS19" s="122">
        <f t="shared" si="2"/>
        <v>103.85714285714285</v>
      </c>
      <c r="DT19" s="122">
        <f t="shared" si="2"/>
        <v>43.730000000000004</v>
      </c>
      <c r="DU19" s="122">
        <f t="shared" si="2"/>
        <v>5</v>
      </c>
      <c r="DV19" s="122">
        <f t="shared" si="2"/>
        <v>133.33333333333331</v>
      </c>
      <c r="DW19" s="122">
        <f t="shared" si="2"/>
        <v>10</v>
      </c>
      <c r="DX19" s="122">
        <f t="shared" si="2"/>
        <v>0</v>
      </c>
      <c r="DY19" s="123">
        <f t="shared" ref="DY19:DY44" si="26">V19/AL19*100</f>
        <v>39.4</v>
      </c>
      <c r="DZ19" s="250">
        <f t="shared" si="3"/>
        <v>13.075268817204298</v>
      </c>
      <c r="EA19" s="247">
        <f t="shared" si="3"/>
        <v>13.91705069124424</v>
      </c>
      <c r="EB19" s="247">
        <f t="shared" si="3"/>
        <v>0.44516129032258062</v>
      </c>
      <c r="EC19" s="247">
        <f t="shared" si="3"/>
        <v>2.4193548387096775</v>
      </c>
      <c r="ED19" s="247">
        <f t="shared" si="3"/>
        <v>17.204301075268813</v>
      </c>
      <c r="EE19" s="247">
        <f t="shared" si="3"/>
        <v>0.12903225806451613</v>
      </c>
      <c r="EF19" s="247">
        <f t="shared" si="3"/>
        <v>0</v>
      </c>
      <c r="EG19" s="251">
        <f t="shared" si="3"/>
        <v>1.9741935483870969</v>
      </c>
      <c r="EH19" s="250">
        <f t="shared" si="3"/>
        <v>10.150537634408602</v>
      </c>
      <c r="EI19" s="247">
        <f t="shared" si="3"/>
        <v>16.751152073732715</v>
      </c>
      <c r="EJ19" s="247">
        <f t="shared" si="3"/>
        <v>4.2319354838709682</v>
      </c>
      <c r="EK19" s="247">
        <f t="shared" si="3"/>
        <v>0.80645161290322576</v>
      </c>
      <c r="EL19" s="247">
        <f t="shared" si="3"/>
        <v>17.204301075268813</v>
      </c>
      <c r="EM19" s="247">
        <f t="shared" si="3"/>
        <v>1.2903225806451613</v>
      </c>
      <c r="EN19" s="247">
        <f t="shared" si="3"/>
        <v>0</v>
      </c>
      <c r="EO19" s="258">
        <f t="shared" ref="EO19:EO44" si="27">DI19*DY19</f>
        <v>3.8129032258064512</v>
      </c>
      <c r="EP19" s="133">
        <f t="shared" si="24"/>
        <v>49.164362519201227</v>
      </c>
      <c r="EQ19" s="134">
        <f t="shared" si="25"/>
        <v>54.247603686635934</v>
      </c>
      <c r="ER19" s="135" t="s">
        <v>86</v>
      </c>
      <c r="ES19" s="107" t="s">
        <v>86</v>
      </c>
      <c r="ET19" t="str">
        <f t="shared" si="4"/>
        <v>good</v>
      </c>
      <c r="EU19" t="str">
        <f t="shared" si="5"/>
        <v>good</v>
      </c>
    </row>
    <row r="20" spans="1:151">
      <c r="A20" s="217" t="s">
        <v>88</v>
      </c>
      <c r="B20" s="217" t="s">
        <v>114</v>
      </c>
      <c r="C20" s="217" t="s">
        <v>97</v>
      </c>
      <c r="D20" s="217" t="s">
        <v>161</v>
      </c>
      <c r="E20" s="217" t="s">
        <v>162</v>
      </c>
      <c r="F20" s="217">
        <v>1306</v>
      </c>
      <c r="G20" s="219">
        <v>7.6</v>
      </c>
      <c r="H20" s="219">
        <v>6.29</v>
      </c>
      <c r="I20" s="219">
        <v>78</v>
      </c>
      <c r="J20" s="219">
        <v>0.03</v>
      </c>
      <c r="K20" s="219">
        <v>1</v>
      </c>
      <c r="L20" s="219">
        <v>0.01</v>
      </c>
      <c r="M20" s="219">
        <v>0</v>
      </c>
      <c r="N20" s="219">
        <v>21.1</v>
      </c>
      <c r="O20" s="219">
        <v>6.1</v>
      </c>
      <c r="P20" s="219">
        <v>6.97</v>
      </c>
      <c r="Q20" s="219">
        <v>453.8</v>
      </c>
      <c r="R20" s="219">
        <v>4.7</v>
      </c>
      <c r="S20" s="219">
        <v>1</v>
      </c>
      <c r="T20" s="219">
        <v>0.5</v>
      </c>
      <c r="U20" s="219">
        <v>0.03</v>
      </c>
      <c r="V20" s="221">
        <v>1.27</v>
      </c>
      <c r="W20" s="223">
        <v>7.5</v>
      </c>
      <c r="X20" s="223">
        <v>7</v>
      </c>
      <c r="Y20" s="223">
        <v>1000</v>
      </c>
      <c r="Z20" s="223">
        <v>10</v>
      </c>
      <c r="AA20" s="223">
        <v>1.5</v>
      </c>
      <c r="AB20" s="223">
        <v>1</v>
      </c>
      <c r="AC20" s="223">
        <v>0.3</v>
      </c>
      <c r="AD20" s="223">
        <v>5</v>
      </c>
      <c r="AE20" s="223">
        <v>7.5</v>
      </c>
      <c r="AF20" s="223">
        <v>7</v>
      </c>
      <c r="AG20" s="223">
        <v>1000</v>
      </c>
      <c r="AH20" s="223">
        <v>10</v>
      </c>
      <c r="AI20" s="223">
        <v>1.5</v>
      </c>
      <c r="AJ20" s="223">
        <v>1</v>
      </c>
      <c r="AK20" s="223">
        <v>0.3</v>
      </c>
      <c r="AL20" s="223">
        <v>5</v>
      </c>
      <c r="AM20" s="80">
        <v>4</v>
      </c>
      <c r="AN20" s="80">
        <v>5</v>
      </c>
      <c r="AO20" s="80">
        <v>3</v>
      </c>
      <c r="AP20" s="80">
        <v>5</v>
      </c>
      <c r="AQ20" s="80">
        <v>4</v>
      </c>
      <c r="AR20" s="80">
        <v>4</v>
      </c>
      <c r="AS20" s="80">
        <v>3</v>
      </c>
      <c r="AT20" s="80">
        <v>3</v>
      </c>
      <c r="AU20" s="80">
        <f t="shared" si="6"/>
        <v>31</v>
      </c>
      <c r="AV20" s="86">
        <v>0</v>
      </c>
      <c r="AW20" s="86">
        <v>0</v>
      </c>
      <c r="AX20" s="86">
        <v>0</v>
      </c>
      <c r="AY20" s="86">
        <v>0</v>
      </c>
      <c r="AZ20" s="86">
        <v>0</v>
      </c>
      <c r="BA20" s="86">
        <v>0</v>
      </c>
      <c r="BB20" s="86">
        <v>0</v>
      </c>
      <c r="BC20" s="86">
        <v>0</v>
      </c>
      <c r="BD20" s="86">
        <v>0</v>
      </c>
      <c r="BE20" s="86">
        <v>0</v>
      </c>
      <c r="BF20" s="86">
        <v>0</v>
      </c>
      <c r="BG20" s="86">
        <v>0</v>
      </c>
      <c r="BH20" s="86">
        <v>0</v>
      </c>
      <c r="BI20" s="86">
        <v>0</v>
      </c>
      <c r="BJ20" s="86">
        <v>0</v>
      </c>
      <c r="BK20" s="86">
        <v>0</v>
      </c>
      <c r="BL20" s="229">
        <v>1</v>
      </c>
      <c r="BM20" s="229">
        <v>1</v>
      </c>
      <c r="BN20" s="229">
        <v>1</v>
      </c>
      <c r="BO20" s="229">
        <v>1</v>
      </c>
      <c r="BP20" s="229">
        <v>1</v>
      </c>
      <c r="BQ20" s="229">
        <v>1</v>
      </c>
      <c r="BR20" s="229">
        <v>1</v>
      </c>
      <c r="BS20" s="229">
        <v>1</v>
      </c>
      <c r="BT20" s="229">
        <v>1</v>
      </c>
      <c r="BU20" s="229">
        <v>1</v>
      </c>
      <c r="BV20" s="229">
        <v>1</v>
      </c>
      <c r="BW20" s="229">
        <v>1</v>
      </c>
      <c r="BX20" s="229">
        <v>1</v>
      </c>
      <c r="BY20" s="229">
        <v>1</v>
      </c>
      <c r="BZ20" s="229">
        <v>1</v>
      </c>
      <c r="CA20" s="229">
        <v>1</v>
      </c>
      <c r="CB20" s="227">
        <f t="shared" ref="CB20:CI44" si="28">AM20*BL20</f>
        <v>4</v>
      </c>
      <c r="CC20" s="227">
        <f t="shared" si="28"/>
        <v>5</v>
      </c>
      <c r="CD20" s="227">
        <f t="shared" si="28"/>
        <v>3</v>
      </c>
      <c r="CE20" s="227">
        <f t="shared" si="28"/>
        <v>5</v>
      </c>
      <c r="CF20" s="227">
        <f t="shared" si="28"/>
        <v>4</v>
      </c>
      <c r="CG20" s="227">
        <f t="shared" si="28"/>
        <v>4</v>
      </c>
      <c r="CH20" s="227">
        <f t="shared" si="28"/>
        <v>3</v>
      </c>
      <c r="CI20" s="227">
        <f t="shared" si="28"/>
        <v>3</v>
      </c>
      <c r="CJ20" s="227">
        <f t="shared" ref="CJ20:CQ44" si="29">AM20*BT20</f>
        <v>4</v>
      </c>
      <c r="CK20" s="227">
        <f t="shared" si="29"/>
        <v>5</v>
      </c>
      <c r="CL20" s="227">
        <f t="shared" si="29"/>
        <v>3</v>
      </c>
      <c r="CM20" s="227">
        <f t="shared" si="29"/>
        <v>5</v>
      </c>
      <c r="CN20" s="227">
        <f t="shared" si="29"/>
        <v>4</v>
      </c>
      <c r="CO20" s="227">
        <f t="shared" si="29"/>
        <v>4</v>
      </c>
      <c r="CP20" s="227">
        <f t="shared" si="29"/>
        <v>3</v>
      </c>
      <c r="CQ20" s="231">
        <f t="shared" si="29"/>
        <v>3</v>
      </c>
      <c r="CR20" s="106">
        <f t="shared" si="7"/>
        <v>31</v>
      </c>
      <c r="CS20" s="111">
        <f t="shared" si="8"/>
        <v>31</v>
      </c>
      <c r="CT20" s="114">
        <f t="shared" si="9"/>
        <v>0.12903225806451613</v>
      </c>
      <c r="CU20" s="112">
        <f t="shared" si="10"/>
        <v>0.16129032258064516</v>
      </c>
      <c r="CV20" s="112">
        <f t="shared" si="11"/>
        <v>9.6774193548387094E-2</v>
      </c>
      <c r="CW20" s="112">
        <f t="shared" si="12"/>
        <v>0.16129032258064516</v>
      </c>
      <c r="CX20" s="112">
        <f t="shared" si="13"/>
        <v>0.12903225806451613</v>
      </c>
      <c r="CY20" s="112">
        <f t="shared" si="14"/>
        <v>0.12903225806451613</v>
      </c>
      <c r="CZ20" s="112">
        <f t="shared" si="15"/>
        <v>9.6774193548387094E-2</v>
      </c>
      <c r="DA20" s="112">
        <f t="shared" si="16"/>
        <v>9.6774193548387094E-2</v>
      </c>
      <c r="DB20" s="112">
        <f t="shared" si="16"/>
        <v>0.12903225806451613</v>
      </c>
      <c r="DC20" s="112">
        <f t="shared" si="17"/>
        <v>0.16129032258064516</v>
      </c>
      <c r="DD20" s="112">
        <f t="shared" si="18"/>
        <v>9.6774193548387094E-2</v>
      </c>
      <c r="DE20" s="112">
        <f t="shared" si="19"/>
        <v>0.16129032258064516</v>
      </c>
      <c r="DF20" s="112">
        <f t="shared" si="20"/>
        <v>0.12903225806451613</v>
      </c>
      <c r="DG20" s="112">
        <f t="shared" si="21"/>
        <v>0.12903225806451613</v>
      </c>
      <c r="DH20" s="112">
        <f t="shared" si="22"/>
        <v>9.6774193548387094E-2</v>
      </c>
      <c r="DI20" s="116">
        <f t="shared" si="23"/>
        <v>9.6774193548387094E-2</v>
      </c>
      <c r="DJ20" s="121">
        <f t="shared" ref="DJ20:DX36" si="30">G20/W20*100</f>
        <v>101.33333333333331</v>
      </c>
      <c r="DK20" s="122">
        <f t="shared" si="30"/>
        <v>89.857142857142861</v>
      </c>
      <c r="DL20" s="122">
        <f t="shared" si="30"/>
        <v>7.8</v>
      </c>
      <c r="DM20" s="122">
        <f t="shared" si="30"/>
        <v>0.3</v>
      </c>
      <c r="DN20" s="122">
        <f t="shared" si="30"/>
        <v>66.666666666666657</v>
      </c>
      <c r="DO20" s="122">
        <f t="shared" si="30"/>
        <v>1</v>
      </c>
      <c r="DP20" s="122">
        <f t="shared" si="30"/>
        <v>0</v>
      </c>
      <c r="DQ20" s="240">
        <f t="shared" si="30"/>
        <v>422.00000000000006</v>
      </c>
      <c r="DR20" s="121">
        <f t="shared" si="30"/>
        <v>81.333333333333329</v>
      </c>
      <c r="DS20" s="122">
        <f t="shared" si="30"/>
        <v>99.571428571428569</v>
      </c>
      <c r="DT20" s="122">
        <f t="shared" si="30"/>
        <v>45.38</v>
      </c>
      <c r="DU20" s="122">
        <f t="shared" si="30"/>
        <v>47</v>
      </c>
      <c r="DV20" s="122">
        <f t="shared" si="30"/>
        <v>66.666666666666657</v>
      </c>
      <c r="DW20" s="122">
        <f t="shared" si="30"/>
        <v>50</v>
      </c>
      <c r="DX20" s="122">
        <f t="shared" si="30"/>
        <v>10</v>
      </c>
      <c r="DY20" s="123">
        <f t="shared" si="26"/>
        <v>25.4</v>
      </c>
      <c r="DZ20" s="250">
        <f t="shared" ref="DZ20:EN36" si="31">CT20*DJ20</f>
        <v>13.075268817204298</v>
      </c>
      <c r="EA20" s="247">
        <f t="shared" si="31"/>
        <v>14.493087557603687</v>
      </c>
      <c r="EB20" s="247">
        <f t="shared" si="31"/>
        <v>0.75483870967741928</v>
      </c>
      <c r="EC20" s="247">
        <f t="shared" si="31"/>
        <v>4.8387096774193547E-2</v>
      </c>
      <c r="ED20" s="247">
        <f t="shared" si="31"/>
        <v>8.6021505376344063</v>
      </c>
      <c r="EE20" s="247">
        <f t="shared" si="31"/>
        <v>0.12903225806451613</v>
      </c>
      <c r="EF20" s="247">
        <f t="shared" si="31"/>
        <v>0</v>
      </c>
      <c r="EG20" s="251">
        <f t="shared" si="31"/>
        <v>40.838709677419359</v>
      </c>
      <c r="EH20" s="250">
        <f t="shared" si="31"/>
        <v>10.494623655913978</v>
      </c>
      <c r="EI20" s="247">
        <f t="shared" si="31"/>
        <v>16.059907834101381</v>
      </c>
      <c r="EJ20" s="247">
        <f t="shared" si="31"/>
        <v>4.3916129032258064</v>
      </c>
      <c r="EK20" s="247">
        <f t="shared" si="31"/>
        <v>7.5806451612903221</v>
      </c>
      <c r="EL20" s="247">
        <f t="shared" si="31"/>
        <v>8.6021505376344063</v>
      </c>
      <c r="EM20" s="247">
        <f t="shared" si="31"/>
        <v>6.4516129032258061</v>
      </c>
      <c r="EN20" s="247">
        <f t="shared" si="31"/>
        <v>0.967741935483871</v>
      </c>
      <c r="EO20" s="258">
        <f t="shared" si="27"/>
        <v>2.4580645161290322</v>
      </c>
      <c r="EP20" s="193">
        <f t="shared" si="24"/>
        <v>77.941474654377885</v>
      </c>
      <c r="EQ20" s="134">
        <f t="shared" si="25"/>
        <v>57.006359447004606</v>
      </c>
      <c r="ER20" s="195" t="s">
        <v>503</v>
      </c>
      <c r="ES20" s="107" t="s">
        <v>86</v>
      </c>
      <c r="ET20" t="str">
        <f t="shared" si="4"/>
        <v>fair</v>
      </c>
      <c r="EU20" t="str">
        <f t="shared" si="5"/>
        <v>good</v>
      </c>
    </row>
    <row r="21" spans="1:151">
      <c r="A21" s="217" t="s">
        <v>88</v>
      </c>
      <c r="B21" s="217" t="s">
        <v>115</v>
      </c>
      <c r="C21" s="217" t="s">
        <v>98</v>
      </c>
      <c r="D21" s="217" t="s">
        <v>164</v>
      </c>
      <c r="E21" s="217" t="s">
        <v>163</v>
      </c>
      <c r="F21" s="217">
        <v>1276</v>
      </c>
      <c r="G21" s="219">
        <v>7.4</v>
      </c>
      <c r="H21" s="219">
        <v>4.66</v>
      </c>
      <c r="I21" s="219">
        <v>74</v>
      </c>
      <c r="J21" s="219">
        <v>0.7</v>
      </c>
      <c r="K21" s="219">
        <v>1</v>
      </c>
      <c r="L21" s="219">
        <v>0</v>
      </c>
      <c r="M21" s="219">
        <v>0.6</v>
      </c>
      <c r="N21" s="219">
        <v>1.94</v>
      </c>
      <c r="O21" s="219">
        <v>5.5</v>
      </c>
      <c r="P21" s="219">
        <v>7.47</v>
      </c>
      <c r="Q21" s="219">
        <v>300.89999999999998</v>
      </c>
      <c r="R21" s="219">
        <v>2.15</v>
      </c>
      <c r="S21" s="219">
        <v>1</v>
      </c>
      <c r="T21" s="219">
        <v>0.1</v>
      </c>
      <c r="U21" s="219">
        <v>0.1</v>
      </c>
      <c r="V21" s="221">
        <v>1.6</v>
      </c>
      <c r="W21" s="223">
        <v>7.5</v>
      </c>
      <c r="X21" s="223">
        <v>7</v>
      </c>
      <c r="Y21" s="223">
        <v>1000</v>
      </c>
      <c r="Z21" s="223">
        <v>10</v>
      </c>
      <c r="AA21" s="223">
        <v>1.5</v>
      </c>
      <c r="AB21" s="223">
        <v>1</v>
      </c>
      <c r="AC21" s="223">
        <v>0.3</v>
      </c>
      <c r="AD21" s="223">
        <v>5</v>
      </c>
      <c r="AE21" s="223">
        <v>7.5</v>
      </c>
      <c r="AF21" s="223">
        <v>7</v>
      </c>
      <c r="AG21" s="223">
        <v>1000</v>
      </c>
      <c r="AH21" s="223">
        <v>10</v>
      </c>
      <c r="AI21" s="223">
        <v>1.5</v>
      </c>
      <c r="AJ21" s="223">
        <v>1</v>
      </c>
      <c r="AK21" s="223">
        <v>0.3</v>
      </c>
      <c r="AL21" s="223">
        <v>5</v>
      </c>
      <c r="AM21" s="80">
        <v>4</v>
      </c>
      <c r="AN21" s="80">
        <v>5</v>
      </c>
      <c r="AO21" s="80">
        <v>3</v>
      </c>
      <c r="AP21" s="80">
        <v>5</v>
      </c>
      <c r="AQ21" s="80">
        <v>4</v>
      </c>
      <c r="AR21" s="80">
        <v>4</v>
      </c>
      <c r="AS21" s="80">
        <v>3</v>
      </c>
      <c r="AT21" s="80">
        <v>3</v>
      </c>
      <c r="AU21" s="80">
        <f t="shared" si="6"/>
        <v>31</v>
      </c>
      <c r="AV21" s="86">
        <v>0</v>
      </c>
      <c r="AW21" s="86">
        <v>0</v>
      </c>
      <c r="AX21" s="86">
        <v>0</v>
      </c>
      <c r="AY21" s="86">
        <v>0</v>
      </c>
      <c r="AZ21" s="86">
        <v>0</v>
      </c>
      <c r="BA21" s="86">
        <v>0</v>
      </c>
      <c r="BB21" s="86">
        <v>0</v>
      </c>
      <c r="BC21" s="86">
        <v>0</v>
      </c>
      <c r="BD21" s="86">
        <v>0</v>
      </c>
      <c r="BE21" s="86">
        <v>0</v>
      </c>
      <c r="BF21" s="86">
        <v>0</v>
      </c>
      <c r="BG21" s="86">
        <v>0</v>
      </c>
      <c r="BH21" s="86">
        <v>0</v>
      </c>
      <c r="BI21" s="86">
        <v>0</v>
      </c>
      <c r="BJ21" s="86">
        <v>0</v>
      </c>
      <c r="BK21" s="86">
        <v>0</v>
      </c>
      <c r="BL21" s="229">
        <v>1</v>
      </c>
      <c r="BM21" s="229">
        <v>1</v>
      </c>
      <c r="BN21" s="229">
        <v>1</v>
      </c>
      <c r="BO21" s="229">
        <v>1</v>
      </c>
      <c r="BP21" s="229">
        <v>1</v>
      </c>
      <c r="BQ21" s="229">
        <v>1</v>
      </c>
      <c r="BR21" s="229">
        <v>1</v>
      </c>
      <c r="BS21" s="229">
        <v>1</v>
      </c>
      <c r="BT21" s="229">
        <v>1</v>
      </c>
      <c r="BU21" s="229">
        <v>1</v>
      </c>
      <c r="BV21" s="229">
        <v>1</v>
      </c>
      <c r="BW21" s="229">
        <v>1</v>
      </c>
      <c r="BX21" s="229">
        <v>1</v>
      </c>
      <c r="BY21" s="229">
        <v>1</v>
      </c>
      <c r="BZ21" s="229">
        <v>1</v>
      </c>
      <c r="CA21" s="229">
        <v>1</v>
      </c>
      <c r="CB21" s="227">
        <f t="shared" si="28"/>
        <v>4</v>
      </c>
      <c r="CC21" s="227">
        <f t="shared" si="28"/>
        <v>5</v>
      </c>
      <c r="CD21" s="227">
        <f t="shared" si="28"/>
        <v>3</v>
      </c>
      <c r="CE21" s="227">
        <f t="shared" si="28"/>
        <v>5</v>
      </c>
      <c r="CF21" s="227">
        <f t="shared" si="28"/>
        <v>4</v>
      </c>
      <c r="CG21" s="227">
        <f t="shared" si="28"/>
        <v>4</v>
      </c>
      <c r="CH21" s="227">
        <f t="shared" si="28"/>
        <v>3</v>
      </c>
      <c r="CI21" s="227">
        <f t="shared" si="28"/>
        <v>3</v>
      </c>
      <c r="CJ21" s="227">
        <f t="shared" si="29"/>
        <v>4</v>
      </c>
      <c r="CK21" s="227">
        <f t="shared" si="29"/>
        <v>5</v>
      </c>
      <c r="CL21" s="227">
        <f t="shared" si="29"/>
        <v>3</v>
      </c>
      <c r="CM21" s="227">
        <f t="shared" si="29"/>
        <v>5</v>
      </c>
      <c r="CN21" s="227">
        <f t="shared" si="29"/>
        <v>4</v>
      </c>
      <c r="CO21" s="227">
        <f t="shared" si="29"/>
        <v>4</v>
      </c>
      <c r="CP21" s="227">
        <f t="shared" si="29"/>
        <v>3</v>
      </c>
      <c r="CQ21" s="231">
        <f t="shared" si="29"/>
        <v>3</v>
      </c>
      <c r="CR21" s="106">
        <f>SUM(CB21:CI21)</f>
        <v>31</v>
      </c>
      <c r="CS21" s="111">
        <f t="shared" si="8"/>
        <v>31</v>
      </c>
      <c r="CT21" s="114">
        <f t="shared" si="9"/>
        <v>0.12903225806451613</v>
      </c>
      <c r="CU21" s="112">
        <f t="shared" si="10"/>
        <v>0.16129032258064516</v>
      </c>
      <c r="CV21" s="112">
        <f t="shared" si="11"/>
        <v>9.6774193548387094E-2</v>
      </c>
      <c r="CW21" s="112">
        <f t="shared" si="12"/>
        <v>0.16129032258064516</v>
      </c>
      <c r="CX21" s="112">
        <f t="shared" si="13"/>
        <v>0.12903225806451613</v>
      </c>
      <c r="CY21" s="112">
        <f t="shared" si="14"/>
        <v>0.12903225806451613</v>
      </c>
      <c r="CZ21" s="112">
        <f t="shared" si="15"/>
        <v>9.6774193548387094E-2</v>
      </c>
      <c r="DA21" s="112">
        <f t="shared" si="16"/>
        <v>9.6774193548387094E-2</v>
      </c>
      <c r="DB21" s="112">
        <f t="shared" si="16"/>
        <v>0.12903225806451613</v>
      </c>
      <c r="DC21" s="112">
        <f t="shared" si="17"/>
        <v>0.16129032258064516</v>
      </c>
      <c r="DD21" s="112">
        <f t="shared" si="18"/>
        <v>9.6774193548387094E-2</v>
      </c>
      <c r="DE21" s="112">
        <f t="shared" si="19"/>
        <v>0.16129032258064516</v>
      </c>
      <c r="DF21" s="112">
        <f t="shared" si="20"/>
        <v>0.12903225806451613</v>
      </c>
      <c r="DG21" s="112">
        <f t="shared" si="21"/>
        <v>0.12903225806451613</v>
      </c>
      <c r="DH21" s="112">
        <f t="shared" si="22"/>
        <v>9.6774193548387094E-2</v>
      </c>
      <c r="DI21" s="116">
        <f t="shared" si="23"/>
        <v>9.6774193548387094E-2</v>
      </c>
      <c r="DJ21" s="121">
        <f t="shared" si="30"/>
        <v>98.666666666666671</v>
      </c>
      <c r="DK21" s="122">
        <f t="shared" si="30"/>
        <v>66.571428571428569</v>
      </c>
      <c r="DL21" s="122">
        <f t="shared" si="30"/>
        <v>7.3999999999999995</v>
      </c>
      <c r="DM21" s="122">
        <f t="shared" si="30"/>
        <v>6.9999999999999991</v>
      </c>
      <c r="DN21" s="122">
        <f t="shared" si="30"/>
        <v>66.666666666666657</v>
      </c>
      <c r="DO21" s="122">
        <f t="shared" si="30"/>
        <v>0</v>
      </c>
      <c r="DP21" s="122">
        <f t="shared" si="30"/>
        <v>200</v>
      </c>
      <c r="DQ21" s="240">
        <f t="shared" si="30"/>
        <v>38.800000000000004</v>
      </c>
      <c r="DR21" s="121">
        <f t="shared" si="30"/>
        <v>73.333333333333329</v>
      </c>
      <c r="DS21" s="122">
        <f t="shared" si="30"/>
        <v>106.71428571428572</v>
      </c>
      <c r="DT21" s="122">
        <f t="shared" si="30"/>
        <v>30.09</v>
      </c>
      <c r="DU21" s="122">
        <f t="shared" si="30"/>
        <v>21.5</v>
      </c>
      <c r="DV21" s="122">
        <f t="shared" si="30"/>
        <v>66.666666666666657</v>
      </c>
      <c r="DW21" s="122">
        <f t="shared" si="30"/>
        <v>10</v>
      </c>
      <c r="DX21" s="122">
        <f t="shared" si="30"/>
        <v>33.333333333333336</v>
      </c>
      <c r="DY21" s="123">
        <f t="shared" si="26"/>
        <v>32</v>
      </c>
      <c r="DZ21" s="250">
        <f t="shared" si="31"/>
        <v>12.731182795698926</v>
      </c>
      <c r="EA21" s="247">
        <f t="shared" si="31"/>
        <v>10.737327188940091</v>
      </c>
      <c r="EB21" s="247">
        <f t="shared" si="31"/>
        <v>0.71612903225806446</v>
      </c>
      <c r="EC21" s="247">
        <f t="shared" si="31"/>
        <v>1.129032258064516</v>
      </c>
      <c r="ED21" s="247">
        <f t="shared" si="31"/>
        <v>8.6021505376344063</v>
      </c>
      <c r="EE21" s="247">
        <f t="shared" si="31"/>
        <v>0</v>
      </c>
      <c r="EF21" s="247">
        <f t="shared" si="31"/>
        <v>19.35483870967742</v>
      </c>
      <c r="EG21" s="251">
        <f t="shared" si="31"/>
        <v>3.7548387096774198</v>
      </c>
      <c r="EH21" s="250">
        <f t="shared" si="31"/>
        <v>9.4623655913978482</v>
      </c>
      <c r="EI21" s="247">
        <f t="shared" si="31"/>
        <v>17.211981566820278</v>
      </c>
      <c r="EJ21" s="247">
        <f t="shared" si="31"/>
        <v>2.9119354838709675</v>
      </c>
      <c r="EK21" s="247">
        <f t="shared" si="31"/>
        <v>3.467741935483871</v>
      </c>
      <c r="EL21" s="247">
        <f t="shared" si="31"/>
        <v>8.6021505376344063</v>
      </c>
      <c r="EM21" s="247">
        <f t="shared" si="31"/>
        <v>1.2903225806451613</v>
      </c>
      <c r="EN21" s="247">
        <f t="shared" si="31"/>
        <v>3.2258064516129035</v>
      </c>
      <c r="EO21" s="258">
        <f t="shared" si="27"/>
        <v>3.096774193548387</v>
      </c>
      <c r="EP21" s="133">
        <f t="shared" si="24"/>
        <v>57.025499231950839</v>
      </c>
      <c r="EQ21" s="134">
        <f t="shared" si="25"/>
        <v>49.269078341013817</v>
      </c>
      <c r="ER21" s="135" t="s">
        <v>86</v>
      </c>
      <c r="ES21" s="107" t="s">
        <v>86</v>
      </c>
      <c r="ET21" t="str">
        <f t="shared" si="4"/>
        <v>good</v>
      </c>
      <c r="EU21" t="str">
        <f t="shared" si="5"/>
        <v>good</v>
      </c>
    </row>
    <row r="22" spans="1:151">
      <c r="A22" s="217" t="s">
        <v>88</v>
      </c>
      <c r="B22" s="217" t="s">
        <v>116</v>
      </c>
      <c r="C22" s="217" t="s">
        <v>97</v>
      </c>
      <c r="D22" s="217" t="s">
        <v>190</v>
      </c>
      <c r="E22" s="217" t="s">
        <v>165</v>
      </c>
      <c r="F22" s="217">
        <v>1289</v>
      </c>
      <c r="G22" s="219">
        <v>7.5</v>
      </c>
      <c r="H22" s="219">
        <v>6.63</v>
      </c>
      <c r="I22" s="219">
        <v>68</v>
      </c>
      <c r="J22" s="219">
        <v>0</v>
      </c>
      <c r="K22" s="219">
        <v>2</v>
      </c>
      <c r="L22" s="219">
        <v>0</v>
      </c>
      <c r="M22" s="219">
        <v>0</v>
      </c>
      <c r="N22" s="219">
        <v>10.7</v>
      </c>
      <c r="O22" s="219">
        <v>5.7</v>
      </c>
      <c r="P22" s="219">
        <v>7.65</v>
      </c>
      <c r="Q22" s="219">
        <v>443.8</v>
      </c>
      <c r="R22" s="219">
        <v>1.1499999999999999</v>
      </c>
      <c r="S22" s="219">
        <v>1</v>
      </c>
      <c r="T22" s="219">
        <v>0.05</v>
      </c>
      <c r="U22" s="219">
        <v>0</v>
      </c>
      <c r="V22" s="221">
        <v>4.7</v>
      </c>
      <c r="W22" s="223">
        <v>7.5</v>
      </c>
      <c r="X22" s="223">
        <v>7</v>
      </c>
      <c r="Y22" s="223">
        <v>1000</v>
      </c>
      <c r="Z22" s="223">
        <v>10</v>
      </c>
      <c r="AA22" s="223">
        <v>1.5</v>
      </c>
      <c r="AB22" s="223">
        <v>1</v>
      </c>
      <c r="AC22" s="223">
        <v>0.3</v>
      </c>
      <c r="AD22" s="223">
        <v>5</v>
      </c>
      <c r="AE22" s="223">
        <v>7.5</v>
      </c>
      <c r="AF22" s="223">
        <v>7</v>
      </c>
      <c r="AG22" s="223">
        <v>1000</v>
      </c>
      <c r="AH22" s="223">
        <v>10</v>
      </c>
      <c r="AI22" s="223">
        <v>1.5</v>
      </c>
      <c r="AJ22" s="223">
        <v>1</v>
      </c>
      <c r="AK22" s="223">
        <v>0.3</v>
      </c>
      <c r="AL22" s="223">
        <v>5</v>
      </c>
      <c r="AM22" s="80">
        <v>4</v>
      </c>
      <c r="AN22" s="80">
        <v>5</v>
      </c>
      <c r="AO22" s="80">
        <v>3</v>
      </c>
      <c r="AP22" s="80">
        <v>5</v>
      </c>
      <c r="AQ22" s="80">
        <v>4</v>
      </c>
      <c r="AR22" s="80">
        <v>4</v>
      </c>
      <c r="AS22" s="80">
        <v>3</v>
      </c>
      <c r="AT22" s="80">
        <v>3</v>
      </c>
      <c r="AU22" s="80">
        <f t="shared" si="6"/>
        <v>31</v>
      </c>
      <c r="AV22" s="86">
        <v>0</v>
      </c>
      <c r="AW22" s="86">
        <v>0</v>
      </c>
      <c r="AX22" s="86">
        <v>0</v>
      </c>
      <c r="AY22" s="86">
        <v>0</v>
      </c>
      <c r="AZ22" s="86">
        <v>0</v>
      </c>
      <c r="BA22" s="86">
        <v>0</v>
      </c>
      <c r="BB22" s="86">
        <v>0</v>
      </c>
      <c r="BC22" s="86">
        <v>0</v>
      </c>
      <c r="BD22" s="86">
        <v>0</v>
      </c>
      <c r="BE22" s="86">
        <v>0</v>
      </c>
      <c r="BF22" s="86">
        <v>0</v>
      </c>
      <c r="BG22" s="86">
        <v>0</v>
      </c>
      <c r="BH22" s="86">
        <v>0</v>
      </c>
      <c r="BI22" s="86">
        <v>0</v>
      </c>
      <c r="BJ22" s="86">
        <v>0</v>
      </c>
      <c r="BK22" s="86">
        <v>0</v>
      </c>
      <c r="BL22" s="229">
        <v>1</v>
      </c>
      <c r="BM22" s="229">
        <v>1</v>
      </c>
      <c r="BN22" s="229">
        <v>1</v>
      </c>
      <c r="BO22" s="229">
        <v>1</v>
      </c>
      <c r="BP22" s="229">
        <v>1</v>
      </c>
      <c r="BQ22" s="229">
        <v>1</v>
      </c>
      <c r="BR22" s="229">
        <v>1</v>
      </c>
      <c r="BS22" s="229">
        <v>1</v>
      </c>
      <c r="BT22" s="229">
        <v>1</v>
      </c>
      <c r="BU22" s="229">
        <v>1</v>
      </c>
      <c r="BV22" s="229">
        <v>1</v>
      </c>
      <c r="BW22" s="229">
        <v>1</v>
      </c>
      <c r="BX22" s="229">
        <v>1</v>
      </c>
      <c r="BY22" s="229">
        <v>1</v>
      </c>
      <c r="BZ22" s="229">
        <v>1</v>
      </c>
      <c r="CA22" s="229">
        <v>1</v>
      </c>
      <c r="CB22" s="227">
        <f t="shared" si="28"/>
        <v>4</v>
      </c>
      <c r="CC22" s="227">
        <f t="shared" si="28"/>
        <v>5</v>
      </c>
      <c r="CD22" s="227">
        <f t="shared" si="28"/>
        <v>3</v>
      </c>
      <c r="CE22" s="227">
        <f t="shared" si="28"/>
        <v>5</v>
      </c>
      <c r="CF22" s="227">
        <f t="shared" si="28"/>
        <v>4</v>
      </c>
      <c r="CG22" s="227">
        <f t="shared" si="28"/>
        <v>4</v>
      </c>
      <c r="CH22" s="227">
        <f t="shared" si="28"/>
        <v>3</v>
      </c>
      <c r="CI22" s="227">
        <f t="shared" si="28"/>
        <v>3</v>
      </c>
      <c r="CJ22" s="227">
        <f t="shared" si="29"/>
        <v>4</v>
      </c>
      <c r="CK22" s="227">
        <f t="shared" si="29"/>
        <v>5</v>
      </c>
      <c r="CL22" s="227">
        <f t="shared" si="29"/>
        <v>3</v>
      </c>
      <c r="CM22" s="227">
        <f t="shared" si="29"/>
        <v>5</v>
      </c>
      <c r="CN22" s="227">
        <f t="shared" si="29"/>
        <v>4</v>
      </c>
      <c r="CO22" s="227">
        <f t="shared" si="29"/>
        <v>4</v>
      </c>
      <c r="CP22" s="227">
        <f t="shared" si="29"/>
        <v>3</v>
      </c>
      <c r="CQ22" s="231">
        <f t="shared" si="29"/>
        <v>3</v>
      </c>
      <c r="CR22" s="106">
        <f t="shared" si="7"/>
        <v>31</v>
      </c>
      <c r="CS22" s="111">
        <f t="shared" si="8"/>
        <v>31</v>
      </c>
      <c r="CT22" s="114">
        <f t="shared" si="9"/>
        <v>0.12903225806451613</v>
      </c>
      <c r="CU22" s="112">
        <f t="shared" si="10"/>
        <v>0.16129032258064516</v>
      </c>
      <c r="CV22" s="112">
        <f t="shared" si="11"/>
        <v>9.6774193548387094E-2</v>
      </c>
      <c r="CW22" s="112">
        <f t="shared" si="12"/>
        <v>0.16129032258064516</v>
      </c>
      <c r="CX22" s="112">
        <f t="shared" si="13"/>
        <v>0.12903225806451613</v>
      </c>
      <c r="CY22" s="112">
        <f t="shared" si="14"/>
        <v>0.12903225806451613</v>
      </c>
      <c r="CZ22" s="112">
        <f t="shared" si="15"/>
        <v>9.6774193548387094E-2</v>
      </c>
      <c r="DA22" s="112">
        <f t="shared" si="16"/>
        <v>9.6774193548387094E-2</v>
      </c>
      <c r="DB22" s="112">
        <f t="shared" si="16"/>
        <v>0.12903225806451613</v>
      </c>
      <c r="DC22" s="112">
        <f t="shared" si="17"/>
        <v>0.16129032258064516</v>
      </c>
      <c r="DD22" s="112">
        <f t="shared" si="18"/>
        <v>9.6774193548387094E-2</v>
      </c>
      <c r="DE22" s="112">
        <f t="shared" si="19"/>
        <v>0.16129032258064516</v>
      </c>
      <c r="DF22" s="112">
        <f t="shared" si="20"/>
        <v>0.12903225806451613</v>
      </c>
      <c r="DG22" s="112">
        <f t="shared" si="21"/>
        <v>0.12903225806451613</v>
      </c>
      <c r="DH22" s="112">
        <f t="shared" si="22"/>
        <v>9.6774193548387094E-2</v>
      </c>
      <c r="DI22" s="116">
        <f t="shared" si="23"/>
        <v>9.6774193548387094E-2</v>
      </c>
      <c r="DJ22" s="121">
        <f t="shared" si="30"/>
        <v>100</v>
      </c>
      <c r="DK22" s="122">
        <f t="shared" si="30"/>
        <v>94.714285714285722</v>
      </c>
      <c r="DL22" s="122">
        <f t="shared" si="30"/>
        <v>6.8000000000000007</v>
      </c>
      <c r="DM22" s="122">
        <f t="shared" si="30"/>
        <v>0</v>
      </c>
      <c r="DN22" s="122">
        <f t="shared" si="30"/>
        <v>133.33333333333331</v>
      </c>
      <c r="DO22" s="122">
        <f t="shared" si="30"/>
        <v>0</v>
      </c>
      <c r="DP22" s="122">
        <f t="shared" si="30"/>
        <v>0</v>
      </c>
      <c r="DQ22" s="240">
        <f t="shared" si="30"/>
        <v>213.99999999999997</v>
      </c>
      <c r="DR22" s="121">
        <f t="shared" si="30"/>
        <v>76</v>
      </c>
      <c r="DS22" s="122">
        <f t="shared" si="30"/>
        <v>109.28571428571429</v>
      </c>
      <c r="DT22" s="122">
        <f t="shared" si="30"/>
        <v>44.38</v>
      </c>
      <c r="DU22" s="122">
        <f t="shared" si="30"/>
        <v>11.5</v>
      </c>
      <c r="DV22" s="122">
        <f t="shared" si="30"/>
        <v>66.666666666666657</v>
      </c>
      <c r="DW22" s="122">
        <f t="shared" si="30"/>
        <v>5</v>
      </c>
      <c r="DX22" s="122">
        <f t="shared" si="30"/>
        <v>0</v>
      </c>
      <c r="DY22" s="123">
        <f t="shared" si="26"/>
        <v>94</v>
      </c>
      <c r="DZ22" s="250">
        <f t="shared" si="31"/>
        <v>12.903225806451612</v>
      </c>
      <c r="EA22" s="247">
        <f t="shared" si="31"/>
        <v>15.276497695852536</v>
      </c>
      <c r="EB22" s="247">
        <f t="shared" si="31"/>
        <v>0.65806451612903227</v>
      </c>
      <c r="EC22" s="247">
        <f t="shared" si="31"/>
        <v>0</v>
      </c>
      <c r="ED22" s="247">
        <f t="shared" si="31"/>
        <v>17.204301075268813</v>
      </c>
      <c r="EE22" s="247">
        <f t="shared" si="31"/>
        <v>0</v>
      </c>
      <c r="EF22" s="247">
        <f t="shared" si="31"/>
        <v>0</v>
      </c>
      <c r="EG22" s="251">
        <f t="shared" si="31"/>
        <v>20.709677419354836</v>
      </c>
      <c r="EH22" s="250">
        <f t="shared" si="31"/>
        <v>9.806451612903226</v>
      </c>
      <c r="EI22" s="247">
        <f t="shared" si="31"/>
        <v>17.626728110599078</v>
      </c>
      <c r="EJ22" s="247">
        <f t="shared" si="31"/>
        <v>4.2948387096774194</v>
      </c>
      <c r="EK22" s="247">
        <f t="shared" si="31"/>
        <v>1.8548387096774193</v>
      </c>
      <c r="EL22" s="247">
        <f t="shared" si="31"/>
        <v>8.6021505376344063</v>
      </c>
      <c r="EM22" s="247">
        <f t="shared" si="31"/>
        <v>0.64516129032258063</v>
      </c>
      <c r="EN22" s="247">
        <f t="shared" si="31"/>
        <v>0</v>
      </c>
      <c r="EO22" s="258">
        <f t="shared" si="27"/>
        <v>9.0967741935483861</v>
      </c>
      <c r="EP22" s="133">
        <f t="shared" si="24"/>
        <v>66.751766513056822</v>
      </c>
      <c r="EQ22" s="134">
        <f t="shared" si="25"/>
        <v>51.92694316436252</v>
      </c>
      <c r="ER22" s="135" t="s">
        <v>86</v>
      </c>
      <c r="ES22" s="107" t="s">
        <v>86</v>
      </c>
      <c r="ET22" t="str">
        <f t="shared" si="4"/>
        <v>good</v>
      </c>
      <c r="EU22" t="str">
        <f t="shared" si="5"/>
        <v>good</v>
      </c>
    </row>
    <row r="23" spans="1:151">
      <c r="A23" s="217" t="s">
        <v>88</v>
      </c>
      <c r="B23" s="217" t="s">
        <v>117</v>
      </c>
      <c r="C23" s="217" t="s">
        <v>97</v>
      </c>
      <c r="D23" s="217" t="s">
        <v>166</v>
      </c>
      <c r="E23" s="217" t="s">
        <v>167</v>
      </c>
      <c r="F23" s="217">
        <v>1129</v>
      </c>
      <c r="G23" s="219">
        <v>7.7</v>
      </c>
      <c r="H23" s="219">
        <v>5.8</v>
      </c>
      <c r="I23" s="219">
        <v>157</v>
      </c>
      <c r="J23" s="219">
        <v>1.6</v>
      </c>
      <c r="K23" s="219">
        <v>2</v>
      </c>
      <c r="L23" s="219">
        <v>0.03</v>
      </c>
      <c r="M23" s="219">
        <v>0</v>
      </c>
      <c r="N23" s="219">
        <v>5.29</v>
      </c>
      <c r="O23" s="219">
        <v>6.8</v>
      </c>
      <c r="P23" s="219">
        <v>8.68</v>
      </c>
      <c r="Q23" s="219">
        <v>208</v>
      </c>
      <c r="R23" s="219">
        <v>2.7</v>
      </c>
      <c r="S23" s="219">
        <v>1</v>
      </c>
      <c r="T23" s="219">
        <v>0.5</v>
      </c>
      <c r="U23" s="219">
        <v>0.02</v>
      </c>
      <c r="V23" s="221">
        <v>0.78</v>
      </c>
      <c r="W23" s="223">
        <v>7.5</v>
      </c>
      <c r="X23" s="223">
        <v>7</v>
      </c>
      <c r="Y23" s="223">
        <v>1000</v>
      </c>
      <c r="Z23" s="223">
        <v>10</v>
      </c>
      <c r="AA23" s="223">
        <v>1.5</v>
      </c>
      <c r="AB23" s="223">
        <v>1</v>
      </c>
      <c r="AC23" s="223">
        <v>0.3</v>
      </c>
      <c r="AD23" s="223">
        <v>5</v>
      </c>
      <c r="AE23" s="223">
        <v>7.5</v>
      </c>
      <c r="AF23" s="223">
        <v>7</v>
      </c>
      <c r="AG23" s="223">
        <v>1000</v>
      </c>
      <c r="AH23" s="223">
        <v>10</v>
      </c>
      <c r="AI23" s="223">
        <v>1.5</v>
      </c>
      <c r="AJ23" s="223">
        <v>1</v>
      </c>
      <c r="AK23" s="223">
        <v>0.3</v>
      </c>
      <c r="AL23" s="223">
        <v>5</v>
      </c>
      <c r="AM23" s="80">
        <v>4</v>
      </c>
      <c r="AN23" s="80">
        <v>5</v>
      </c>
      <c r="AO23" s="80">
        <v>3</v>
      </c>
      <c r="AP23" s="80">
        <v>5</v>
      </c>
      <c r="AQ23" s="80">
        <v>4</v>
      </c>
      <c r="AR23" s="80">
        <v>4</v>
      </c>
      <c r="AS23" s="80">
        <v>3</v>
      </c>
      <c r="AT23" s="80">
        <v>3</v>
      </c>
      <c r="AU23" s="80">
        <f t="shared" si="6"/>
        <v>31</v>
      </c>
      <c r="AV23" s="86">
        <v>0</v>
      </c>
      <c r="AW23" s="86">
        <v>0</v>
      </c>
      <c r="AX23" s="86">
        <v>0</v>
      </c>
      <c r="AY23" s="86">
        <v>0</v>
      </c>
      <c r="AZ23" s="86">
        <v>0</v>
      </c>
      <c r="BA23" s="86">
        <v>0</v>
      </c>
      <c r="BB23" s="86">
        <v>0</v>
      </c>
      <c r="BC23" s="86">
        <v>0</v>
      </c>
      <c r="BD23" s="86">
        <v>0</v>
      </c>
      <c r="BE23" s="86">
        <v>0</v>
      </c>
      <c r="BF23" s="86">
        <v>0</v>
      </c>
      <c r="BG23" s="86">
        <v>0</v>
      </c>
      <c r="BH23" s="86">
        <v>0</v>
      </c>
      <c r="BI23" s="86">
        <v>0</v>
      </c>
      <c r="BJ23" s="86">
        <v>0</v>
      </c>
      <c r="BK23" s="86">
        <v>0</v>
      </c>
      <c r="BL23" s="229">
        <v>1</v>
      </c>
      <c r="BM23" s="229">
        <v>1</v>
      </c>
      <c r="BN23" s="229">
        <v>1</v>
      </c>
      <c r="BO23" s="229">
        <v>1</v>
      </c>
      <c r="BP23" s="229">
        <v>1</v>
      </c>
      <c r="BQ23" s="229">
        <v>1</v>
      </c>
      <c r="BR23" s="229">
        <v>1</v>
      </c>
      <c r="BS23" s="229">
        <v>1</v>
      </c>
      <c r="BT23" s="229">
        <v>1</v>
      </c>
      <c r="BU23" s="229">
        <v>1</v>
      </c>
      <c r="BV23" s="229">
        <v>1</v>
      </c>
      <c r="BW23" s="229">
        <v>1</v>
      </c>
      <c r="BX23" s="229">
        <v>1</v>
      </c>
      <c r="BY23" s="229">
        <v>1</v>
      </c>
      <c r="BZ23" s="229">
        <v>1</v>
      </c>
      <c r="CA23" s="229">
        <v>1</v>
      </c>
      <c r="CB23" s="227">
        <f t="shared" si="28"/>
        <v>4</v>
      </c>
      <c r="CC23" s="227">
        <f t="shared" si="28"/>
        <v>5</v>
      </c>
      <c r="CD23" s="227">
        <f t="shared" si="28"/>
        <v>3</v>
      </c>
      <c r="CE23" s="227">
        <f t="shared" si="28"/>
        <v>5</v>
      </c>
      <c r="CF23" s="227">
        <f t="shared" si="28"/>
        <v>4</v>
      </c>
      <c r="CG23" s="227">
        <f t="shared" si="28"/>
        <v>4</v>
      </c>
      <c r="CH23" s="227">
        <f t="shared" si="28"/>
        <v>3</v>
      </c>
      <c r="CI23" s="227">
        <f t="shared" si="28"/>
        <v>3</v>
      </c>
      <c r="CJ23" s="227">
        <f t="shared" si="29"/>
        <v>4</v>
      </c>
      <c r="CK23" s="227">
        <f t="shared" si="29"/>
        <v>5</v>
      </c>
      <c r="CL23" s="227">
        <f t="shared" si="29"/>
        <v>3</v>
      </c>
      <c r="CM23" s="227">
        <f t="shared" si="29"/>
        <v>5</v>
      </c>
      <c r="CN23" s="227">
        <f t="shared" si="29"/>
        <v>4</v>
      </c>
      <c r="CO23" s="227">
        <f t="shared" si="29"/>
        <v>4</v>
      </c>
      <c r="CP23" s="227">
        <f t="shared" si="29"/>
        <v>3</v>
      </c>
      <c r="CQ23" s="231">
        <f t="shared" si="29"/>
        <v>3</v>
      </c>
      <c r="CR23" s="106">
        <f t="shared" si="7"/>
        <v>31</v>
      </c>
      <c r="CS23" s="111">
        <f t="shared" si="8"/>
        <v>31</v>
      </c>
      <c r="CT23" s="114">
        <f t="shared" si="9"/>
        <v>0.12903225806451613</v>
      </c>
      <c r="CU23" s="112">
        <f t="shared" si="10"/>
        <v>0.16129032258064516</v>
      </c>
      <c r="CV23" s="112">
        <f t="shared" si="11"/>
        <v>9.6774193548387094E-2</v>
      </c>
      <c r="CW23" s="112">
        <f t="shared" si="12"/>
        <v>0.16129032258064516</v>
      </c>
      <c r="CX23" s="112">
        <f t="shared" si="13"/>
        <v>0.12903225806451613</v>
      </c>
      <c r="CY23" s="112">
        <f t="shared" si="14"/>
        <v>0.12903225806451613</v>
      </c>
      <c r="CZ23" s="112">
        <f t="shared" si="15"/>
        <v>9.6774193548387094E-2</v>
      </c>
      <c r="DA23" s="112">
        <f t="shared" si="16"/>
        <v>9.6774193548387094E-2</v>
      </c>
      <c r="DB23" s="112">
        <f t="shared" si="16"/>
        <v>0.12903225806451613</v>
      </c>
      <c r="DC23" s="112">
        <f t="shared" si="17"/>
        <v>0.16129032258064516</v>
      </c>
      <c r="DD23" s="112">
        <f t="shared" si="18"/>
        <v>9.6774193548387094E-2</v>
      </c>
      <c r="DE23" s="112">
        <f t="shared" si="19"/>
        <v>0.16129032258064516</v>
      </c>
      <c r="DF23" s="112">
        <f t="shared" si="20"/>
        <v>0.12903225806451613</v>
      </c>
      <c r="DG23" s="112">
        <f t="shared" si="21"/>
        <v>0.12903225806451613</v>
      </c>
      <c r="DH23" s="112">
        <f t="shared" si="22"/>
        <v>9.6774193548387094E-2</v>
      </c>
      <c r="DI23" s="116">
        <f t="shared" si="23"/>
        <v>9.6774193548387094E-2</v>
      </c>
      <c r="DJ23" s="121">
        <f t="shared" si="30"/>
        <v>102.66666666666666</v>
      </c>
      <c r="DK23" s="122">
        <f t="shared" si="30"/>
        <v>82.857142857142847</v>
      </c>
      <c r="DL23" s="122">
        <f t="shared" si="30"/>
        <v>15.7</v>
      </c>
      <c r="DM23" s="122">
        <f t="shared" si="30"/>
        <v>16</v>
      </c>
      <c r="DN23" s="122">
        <f t="shared" si="30"/>
        <v>133.33333333333331</v>
      </c>
      <c r="DO23" s="122">
        <f t="shared" si="30"/>
        <v>3</v>
      </c>
      <c r="DP23" s="122">
        <f t="shared" si="30"/>
        <v>0</v>
      </c>
      <c r="DQ23" s="240">
        <f t="shared" si="30"/>
        <v>105.80000000000001</v>
      </c>
      <c r="DR23" s="121">
        <f t="shared" si="30"/>
        <v>90.666666666666657</v>
      </c>
      <c r="DS23" s="122">
        <f t="shared" si="30"/>
        <v>124</v>
      </c>
      <c r="DT23" s="122">
        <f t="shared" si="30"/>
        <v>20.8</v>
      </c>
      <c r="DU23" s="122">
        <f t="shared" si="30"/>
        <v>27</v>
      </c>
      <c r="DV23" s="122">
        <f t="shared" si="30"/>
        <v>66.666666666666657</v>
      </c>
      <c r="DW23" s="122">
        <f t="shared" si="30"/>
        <v>50</v>
      </c>
      <c r="DX23" s="122">
        <f t="shared" si="30"/>
        <v>6.666666666666667</v>
      </c>
      <c r="DY23" s="123">
        <f t="shared" si="26"/>
        <v>15.6</v>
      </c>
      <c r="DZ23" s="250">
        <f t="shared" si="31"/>
        <v>13.247311827956988</v>
      </c>
      <c r="EA23" s="247">
        <f t="shared" si="31"/>
        <v>13.364055299539169</v>
      </c>
      <c r="EB23" s="247">
        <f t="shared" si="31"/>
        <v>1.5193548387096774</v>
      </c>
      <c r="EC23" s="247">
        <f t="shared" si="31"/>
        <v>2.5806451612903225</v>
      </c>
      <c r="ED23" s="247">
        <f t="shared" si="31"/>
        <v>17.204301075268813</v>
      </c>
      <c r="EE23" s="247">
        <f t="shared" si="31"/>
        <v>0.38709677419354838</v>
      </c>
      <c r="EF23" s="247">
        <f t="shared" si="31"/>
        <v>0</v>
      </c>
      <c r="EG23" s="251">
        <f t="shared" si="31"/>
        <v>10.238709677419356</v>
      </c>
      <c r="EH23" s="250">
        <f t="shared" si="31"/>
        <v>11.698924731182794</v>
      </c>
      <c r="EI23" s="247">
        <f t="shared" si="31"/>
        <v>20</v>
      </c>
      <c r="EJ23" s="247">
        <f t="shared" si="31"/>
        <v>2.0129032258064514</v>
      </c>
      <c r="EK23" s="247">
        <f t="shared" si="31"/>
        <v>4.354838709677419</v>
      </c>
      <c r="EL23" s="247">
        <f t="shared" si="31"/>
        <v>8.6021505376344063</v>
      </c>
      <c r="EM23" s="247">
        <f t="shared" si="31"/>
        <v>6.4516129032258061</v>
      </c>
      <c r="EN23" s="247">
        <f t="shared" si="31"/>
        <v>0.64516129032258063</v>
      </c>
      <c r="EO23" s="258">
        <f t="shared" si="27"/>
        <v>1.5096774193548386</v>
      </c>
      <c r="EP23" s="133">
        <f t="shared" si="24"/>
        <v>58.541474654377886</v>
      </c>
      <c r="EQ23" s="134">
        <f t="shared" si="25"/>
        <v>55.275268817204299</v>
      </c>
      <c r="ER23" s="135" t="s">
        <v>86</v>
      </c>
      <c r="ES23" s="107" t="s">
        <v>86</v>
      </c>
      <c r="ET23" t="str">
        <f t="shared" si="4"/>
        <v>good</v>
      </c>
      <c r="EU23" t="str">
        <f t="shared" si="5"/>
        <v>good</v>
      </c>
    </row>
    <row r="24" spans="1:151">
      <c r="A24" s="217" t="s">
        <v>88</v>
      </c>
      <c r="B24" s="217" t="s">
        <v>118</v>
      </c>
      <c r="C24" s="217" t="s">
        <v>91</v>
      </c>
      <c r="D24" s="217" t="s">
        <v>168</v>
      </c>
      <c r="E24" s="217" t="s">
        <v>169</v>
      </c>
      <c r="F24" s="217">
        <v>1260</v>
      </c>
      <c r="G24" s="219">
        <v>7.3</v>
      </c>
      <c r="H24" s="219">
        <v>4.92</v>
      </c>
      <c r="I24" s="219">
        <v>253</v>
      </c>
      <c r="J24" s="219">
        <v>1.6</v>
      </c>
      <c r="K24" s="219">
        <v>1</v>
      </c>
      <c r="L24" s="219">
        <v>0.03</v>
      </c>
      <c r="M24" s="219">
        <v>0</v>
      </c>
      <c r="N24" s="219">
        <v>1.1200000000000001</v>
      </c>
      <c r="O24" s="219">
        <v>6.8</v>
      </c>
      <c r="P24" s="219">
        <v>8.17</v>
      </c>
      <c r="Q24" s="219">
        <v>189</v>
      </c>
      <c r="R24" s="219">
        <v>0.95</v>
      </c>
      <c r="S24" s="219">
        <v>3</v>
      </c>
      <c r="T24" s="219">
        <v>0.05</v>
      </c>
      <c r="U24" s="219">
        <v>0.03</v>
      </c>
      <c r="V24" s="221">
        <v>0.28999999999999998</v>
      </c>
      <c r="W24" s="223">
        <v>7.5</v>
      </c>
      <c r="X24" s="223">
        <v>7</v>
      </c>
      <c r="Y24" s="223">
        <v>1000</v>
      </c>
      <c r="Z24" s="223">
        <v>10</v>
      </c>
      <c r="AA24" s="223">
        <v>1.5</v>
      </c>
      <c r="AB24" s="223">
        <v>1</v>
      </c>
      <c r="AC24" s="223">
        <v>0.3</v>
      </c>
      <c r="AD24" s="223">
        <v>5</v>
      </c>
      <c r="AE24" s="223">
        <v>7.5</v>
      </c>
      <c r="AF24" s="223">
        <v>7</v>
      </c>
      <c r="AG24" s="223">
        <v>1000</v>
      </c>
      <c r="AH24" s="223">
        <v>10</v>
      </c>
      <c r="AI24" s="223">
        <v>1.5</v>
      </c>
      <c r="AJ24" s="223">
        <v>1</v>
      </c>
      <c r="AK24" s="223">
        <v>0.3</v>
      </c>
      <c r="AL24" s="223">
        <v>5</v>
      </c>
      <c r="AM24" s="80">
        <v>4</v>
      </c>
      <c r="AN24" s="80">
        <v>5</v>
      </c>
      <c r="AO24" s="80">
        <v>3</v>
      </c>
      <c r="AP24" s="80">
        <v>5</v>
      </c>
      <c r="AQ24" s="80">
        <v>4</v>
      </c>
      <c r="AR24" s="80">
        <v>4</v>
      </c>
      <c r="AS24" s="80">
        <v>3</v>
      </c>
      <c r="AT24" s="80">
        <v>3</v>
      </c>
      <c r="AU24" s="80">
        <f t="shared" si="6"/>
        <v>31</v>
      </c>
      <c r="AV24" s="86">
        <v>0</v>
      </c>
      <c r="AW24" s="86">
        <v>0</v>
      </c>
      <c r="AX24" s="86">
        <v>0</v>
      </c>
      <c r="AY24" s="86">
        <v>0</v>
      </c>
      <c r="AZ24" s="86">
        <v>0</v>
      </c>
      <c r="BA24" s="86">
        <v>0</v>
      </c>
      <c r="BB24" s="86">
        <v>0</v>
      </c>
      <c r="BC24" s="86">
        <v>0</v>
      </c>
      <c r="BD24" s="86">
        <v>0</v>
      </c>
      <c r="BE24" s="86">
        <v>0</v>
      </c>
      <c r="BF24" s="86">
        <v>0</v>
      </c>
      <c r="BG24" s="86">
        <v>0</v>
      </c>
      <c r="BH24" s="86">
        <v>0</v>
      </c>
      <c r="BI24" s="86">
        <v>0</v>
      </c>
      <c r="BJ24" s="86">
        <v>0</v>
      </c>
      <c r="BK24" s="86">
        <v>0</v>
      </c>
      <c r="BL24" s="229">
        <v>1</v>
      </c>
      <c r="BM24" s="229">
        <v>1</v>
      </c>
      <c r="BN24" s="229">
        <v>1</v>
      </c>
      <c r="BO24" s="229">
        <v>1</v>
      </c>
      <c r="BP24" s="229">
        <v>1</v>
      </c>
      <c r="BQ24" s="229">
        <v>1</v>
      </c>
      <c r="BR24" s="229">
        <v>1</v>
      </c>
      <c r="BS24" s="229">
        <v>1</v>
      </c>
      <c r="BT24" s="229">
        <v>1</v>
      </c>
      <c r="BU24" s="229">
        <v>1</v>
      </c>
      <c r="BV24" s="229">
        <v>1</v>
      </c>
      <c r="BW24" s="229">
        <v>1</v>
      </c>
      <c r="BX24" s="229">
        <v>1</v>
      </c>
      <c r="BY24" s="229">
        <v>1</v>
      </c>
      <c r="BZ24" s="229">
        <v>1</v>
      </c>
      <c r="CA24" s="229">
        <v>1</v>
      </c>
      <c r="CB24" s="227">
        <f t="shared" si="28"/>
        <v>4</v>
      </c>
      <c r="CC24" s="227">
        <f t="shared" si="28"/>
        <v>5</v>
      </c>
      <c r="CD24" s="227">
        <f t="shared" si="28"/>
        <v>3</v>
      </c>
      <c r="CE24" s="227">
        <f t="shared" si="28"/>
        <v>5</v>
      </c>
      <c r="CF24" s="227">
        <f t="shared" si="28"/>
        <v>4</v>
      </c>
      <c r="CG24" s="227">
        <f t="shared" si="28"/>
        <v>4</v>
      </c>
      <c r="CH24" s="227">
        <f t="shared" si="28"/>
        <v>3</v>
      </c>
      <c r="CI24" s="227">
        <f t="shared" si="28"/>
        <v>3</v>
      </c>
      <c r="CJ24" s="227">
        <f t="shared" si="29"/>
        <v>4</v>
      </c>
      <c r="CK24" s="227">
        <f t="shared" si="29"/>
        <v>5</v>
      </c>
      <c r="CL24" s="227">
        <f t="shared" si="29"/>
        <v>3</v>
      </c>
      <c r="CM24" s="227">
        <f t="shared" si="29"/>
        <v>5</v>
      </c>
      <c r="CN24" s="227">
        <f t="shared" si="29"/>
        <v>4</v>
      </c>
      <c r="CO24" s="227">
        <f t="shared" si="29"/>
        <v>4</v>
      </c>
      <c r="CP24" s="227">
        <f t="shared" si="29"/>
        <v>3</v>
      </c>
      <c r="CQ24" s="231">
        <f t="shared" si="29"/>
        <v>3</v>
      </c>
      <c r="CR24" s="106">
        <f t="shared" si="7"/>
        <v>31</v>
      </c>
      <c r="CS24" s="111">
        <f t="shared" si="8"/>
        <v>31</v>
      </c>
      <c r="CT24" s="114">
        <f t="shared" si="9"/>
        <v>0.12903225806451613</v>
      </c>
      <c r="CU24" s="112">
        <f t="shared" si="10"/>
        <v>0.16129032258064516</v>
      </c>
      <c r="CV24" s="112">
        <f t="shared" si="11"/>
        <v>9.6774193548387094E-2</v>
      </c>
      <c r="CW24" s="112">
        <f t="shared" si="12"/>
        <v>0.16129032258064516</v>
      </c>
      <c r="CX24" s="112">
        <f t="shared" si="13"/>
        <v>0.12903225806451613</v>
      </c>
      <c r="CY24" s="112">
        <f t="shared" si="14"/>
        <v>0.12903225806451613</v>
      </c>
      <c r="CZ24" s="112">
        <f t="shared" si="15"/>
        <v>9.6774193548387094E-2</v>
      </c>
      <c r="DA24" s="112">
        <f t="shared" si="16"/>
        <v>9.6774193548387094E-2</v>
      </c>
      <c r="DB24" s="112">
        <f t="shared" si="16"/>
        <v>0.12903225806451613</v>
      </c>
      <c r="DC24" s="112">
        <f t="shared" si="17"/>
        <v>0.16129032258064516</v>
      </c>
      <c r="DD24" s="112">
        <f t="shared" si="18"/>
        <v>9.6774193548387094E-2</v>
      </c>
      <c r="DE24" s="112">
        <f t="shared" si="19"/>
        <v>0.16129032258064516</v>
      </c>
      <c r="DF24" s="112">
        <f t="shared" si="20"/>
        <v>0.12903225806451613</v>
      </c>
      <c r="DG24" s="112">
        <f t="shared" si="21"/>
        <v>0.12903225806451613</v>
      </c>
      <c r="DH24" s="112">
        <f t="shared" si="22"/>
        <v>9.6774193548387094E-2</v>
      </c>
      <c r="DI24" s="116">
        <f t="shared" si="23"/>
        <v>9.6774193548387094E-2</v>
      </c>
      <c r="DJ24" s="121">
        <f t="shared" si="30"/>
        <v>97.333333333333329</v>
      </c>
      <c r="DK24" s="122">
        <f t="shared" si="30"/>
        <v>70.285714285714278</v>
      </c>
      <c r="DL24" s="122">
        <f t="shared" si="30"/>
        <v>25.3</v>
      </c>
      <c r="DM24" s="122">
        <f t="shared" si="30"/>
        <v>16</v>
      </c>
      <c r="DN24" s="122">
        <f t="shared" si="30"/>
        <v>66.666666666666657</v>
      </c>
      <c r="DO24" s="122">
        <f t="shared" si="30"/>
        <v>3</v>
      </c>
      <c r="DP24" s="122">
        <f t="shared" si="30"/>
        <v>0</v>
      </c>
      <c r="DQ24" s="240">
        <f t="shared" si="30"/>
        <v>22.400000000000002</v>
      </c>
      <c r="DR24" s="121">
        <f t="shared" si="30"/>
        <v>90.666666666666657</v>
      </c>
      <c r="DS24" s="122">
        <f t="shared" si="30"/>
        <v>116.71428571428571</v>
      </c>
      <c r="DT24" s="122">
        <f t="shared" si="30"/>
        <v>18.899999999999999</v>
      </c>
      <c r="DU24" s="122">
        <f t="shared" si="30"/>
        <v>9.5</v>
      </c>
      <c r="DV24" s="122">
        <f t="shared" si="30"/>
        <v>200</v>
      </c>
      <c r="DW24" s="122">
        <f t="shared" si="30"/>
        <v>5</v>
      </c>
      <c r="DX24" s="122">
        <f t="shared" si="30"/>
        <v>10</v>
      </c>
      <c r="DY24" s="123">
        <f t="shared" si="26"/>
        <v>5.8</v>
      </c>
      <c r="DZ24" s="250">
        <f t="shared" si="31"/>
        <v>12.559139784946236</v>
      </c>
      <c r="EA24" s="247">
        <f t="shared" si="31"/>
        <v>11.336405529953915</v>
      </c>
      <c r="EB24" s="247">
        <f t="shared" si="31"/>
        <v>2.4483870967741934</v>
      </c>
      <c r="EC24" s="247">
        <f t="shared" si="31"/>
        <v>2.5806451612903225</v>
      </c>
      <c r="ED24" s="247">
        <f t="shared" si="31"/>
        <v>8.6021505376344063</v>
      </c>
      <c r="EE24" s="247">
        <f t="shared" si="31"/>
        <v>0.38709677419354838</v>
      </c>
      <c r="EF24" s="247">
        <f t="shared" si="31"/>
        <v>0</v>
      </c>
      <c r="EG24" s="251">
        <f t="shared" si="31"/>
        <v>2.1677419354838712</v>
      </c>
      <c r="EH24" s="250">
        <f t="shared" si="31"/>
        <v>11.698924731182794</v>
      </c>
      <c r="EI24" s="247">
        <f t="shared" si="31"/>
        <v>18.824884792626726</v>
      </c>
      <c r="EJ24" s="247">
        <f t="shared" si="31"/>
        <v>1.829032258064516</v>
      </c>
      <c r="EK24" s="247">
        <f t="shared" si="31"/>
        <v>1.532258064516129</v>
      </c>
      <c r="EL24" s="247">
        <f t="shared" si="31"/>
        <v>25.806451612903224</v>
      </c>
      <c r="EM24" s="247">
        <f t="shared" si="31"/>
        <v>0.64516129032258063</v>
      </c>
      <c r="EN24" s="247">
        <f t="shared" si="31"/>
        <v>0.967741935483871</v>
      </c>
      <c r="EO24" s="258">
        <f t="shared" si="27"/>
        <v>0.56129032258064515</v>
      </c>
      <c r="EP24" s="133">
        <f t="shared" si="24"/>
        <v>40.081566820276493</v>
      </c>
      <c r="EQ24" s="134">
        <f t="shared" si="25"/>
        <v>61.865745007680488</v>
      </c>
      <c r="ER24" s="135" t="s">
        <v>86</v>
      </c>
      <c r="ES24" s="107" t="s">
        <v>86</v>
      </c>
      <c r="ET24" t="str">
        <f t="shared" si="4"/>
        <v>good</v>
      </c>
      <c r="EU24" t="str">
        <f t="shared" si="5"/>
        <v>good</v>
      </c>
    </row>
    <row r="25" spans="1:151">
      <c r="A25" s="217" t="s">
        <v>88</v>
      </c>
      <c r="B25" s="217" t="s">
        <v>119</v>
      </c>
      <c r="C25" s="217" t="s">
        <v>91</v>
      </c>
      <c r="D25" s="217" t="s">
        <v>170</v>
      </c>
      <c r="E25" s="217" t="s">
        <v>171</v>
      </c>
      <c r="F25" s="217">
        <v>971</v>
      </c>
      <c r="G25" s="219">
        <v>7.6</v>
      </c>
      <c r="H25" s="219">
        <v>6.77</v>
      </c>
      <c r="I25" s="219">
        <v>226</v>
      </c>
      <c r="J25" s="219">
        <v>1.4</v>
      </c>
      <c r="K25" s="219">
        <v>1</v>
      </c>
      <c r="L25" s="219">
        <v>0.01</v>
      </c>
      <c r="M25" s="219">
        <v>0</v>
      </c>
      <c r="N25" s="219">
        <v>5.65</v>
      </c>
      <c r="O25" s="219">
        <v>7</v>
      </c>
      <c r="P25" s="219">
        <v>8.58</v>
      </c>
      <c r="Q25" s="219">
        <v>209</v>
      </c>
      <c r="R25" s="219">
        <v>2.4</v>
      </c>
      <c r="S25" s="219">
        <v>2</v>
      </c>
      <c r="T25" s="219">
        <v>0.05</v>
      </c>
      <c r="U25" s="219">
        <v>0</v>
      </c>
      <c r="V25" s="221">
        <v>2.34</v>
      </c>
      <c r="W25" s="223">
        <v>7.5</v>
      </c>
      <c r="X25" s="223">
        <v>7</v>
      </c>
      <c r="Y25" s="223">
        <v>1000</v>
      </c>
      <c r="Z25" s="223">
        <v>10</v>
      </c>
      <c r="AA25" s="223">
        <v>1.5</v>
      </c>
      <c r="AB25" s="223">
        <v>1</v>
      </c>
      <c r="AC25" s="223">
        <v>0.3</v>
      </c>
      <c r="AD25" s="223">
        <v>5</v>
      </c>
      <c r="AE25" s="223">
        <v>7.5</v>
      </c>
      <c r="AF25" s="223">
        <v>7</v>
      </c>
      <c r="AG25" s="223">
        <v>1000</v>
      </c>
      <c r="AH25" s="223">
        <v>10</v>
      </c>
      <c r="AI25" s="223">
        <v>1.5</v>
      </c>
      <c r="AJ25" s="223">
        <v>1</v>
      </c>
      <c r="AK25" s="223">
        <v>0.3</v>
      </c>
      <c r="AL25" s="223">
        <v>5</v>
      </c>
      <c r="AM25" s="80">
        <v>4</v>
      </c>
      <c r="AN25" s="80">
        <v>5</v>
      </c>
      <c r="AO25" s="80">
        <v>3</v>
      </c>
      <c r="AP25" s="80">
        <v>5</v>
      </c>
      <c r="AQ25" s="80">
        <v>4</v>
      </c>
      <c r="AR25" s="80">
        <v>4</v>
      </c>
      <c r="AS25" s="80">
        <v>3</v>
      </c>
      <c r="AT25" s="80">
        <v>3</v>
      </c>
      <c r="AU25" s="80">
        <f t="shared" si="6"/>
        <v>31</v>
      </c>
      <c r="AV25" s="86">
        <v>0</v>
      </c>
      <c r="AW25" s="86">
        <v>0</v>
      </c>
      <c r="AX25" s="86">
        <v>0</v>
      </c>
      <c r="AY25" s="86">
        <v>0</v>
      </c>
      <c r="AZ25" s="86">
        <v>0</v>
      </c>
      <c r="BA25" s="86">
        <v>0</v>
      </c>
      <c r="BB25" s="86">
        <v>0</v>
      </c>
      <c r="BC25" s="86">
        <v>0</v>
      </c>
      <c r="BD25" s="86">
        <v>0</v>
      </c>
      <c r="BE25" s="86">
        <v>0</v>
      </c>
      <c r="BF25" s="86">
        <v>0</v>
      </c>
      <c r="BG25" s="86">
        <v>0</v>
      </c>
      <c r="BH25" s="86">
        <v>0</v>
      </c>
      <c r="BI25" s="86">
        <v>0</v>
      </c>
      <c r="BJ25" s="86">
        <v>0</v>
      </c>
      <c r="BK25" s="86">
        <v>0</v>
      </c>
      <c r="BL25" s="229">
        <v>1</v>
      </c>
      <c r="BM25" s="229">
        <v>1</v>
      </c>
      <c r="BN25" s="229">
        <v>1</v>
      </c>
      <c r="BO25" s="229">
        <v>1</v>
      </c>
      <c r="BP25" s="229">
        <v>1</v>
      </c>
      <c r="BQ25" s="229">
        <v>1</v>
      </c>
      <c r="BR25" s="229">
        <v>1</v>
      </c>
      <c r="BS25" s="229">
        <v>1</v>
      </c>
      <c r="BT25" s="229">
        <v>1</v>
      </c>
      <c r="BU25" s="229">
        <v>1</v>
      </c>
      <c r="BV25" s="229">
        <v>1</v>
      </c>
      <c r="BW25" s="229">
        <v>1</v>
      </c>
      <c r="BX25" s="229">
        <v>1</v>
      </c>
      <c r="BY25" s="229">
        <v>1</v>
      </c>
      <c r="BZ25" s="229">
        <v>1</v>
      </c>
      <c r="CA25" s="229">
        <v>1</v>
      </c>
      <c r="CB25" s="227">
        <f t="shared" si="28"/>
        <v>4</v>
      </c>
      <c r="CC25" s="227">
        <f t="shared" si="28"/>
        <v>5</v>
      </c>
      <c r="CD25" s="227">
        <f t="shared" si="28"/>
        <v>3</v>
      </c>
      <c r="CE25" s="227">
        <f t="shared" si="28"/>
        <v>5</v>
      </c>
      <c r="CF25" s="227">
        <f t="shared" si="28"/>
        <v>4</v>
      </c>
      <c r="CG25" s="227">
        <f t="shared" si="28"/>
        <v>4</v>
      </c>
      <c r="CH25" s="227">
        <f t="shared" si="28"/>
        <v>3</v>
      </c>
      <c r="CI25" s="227">
        <f t="shared" si="28"/>
        <v>3</v>
      </c>
      <c r="CJ25" s="227">
        <f t="shared" si="29"/>
        <v>4</v>
      </c>
      <c r="CK25" s="227">
        <f t="shared" si="29"/>
        <v>5</v>
      </c>
      <c r="CL25" s="227">
        <f t="shared" si="29"/>
        <v>3</v>
      </c>
      <c r="CM25" s="227">
        <f t="shared" si="29"/>
        <v>5</v>
      </c>
      <c r="CN25" s="227">
        <f t="shared" si="29"/>
        <v>4</v>
      </c>
      <c r="CO25" s="227">
        <f t="shared" si="29"/>
        <v>4</v>
      </c>
      <c r="CP25" s="227">
        <f t="shared" si="29"/>
        <v>3</v>
      </c>
      <c r="CQ25" s="231">
        <f t="shared" si="29"/>
        <v>3</v>
      </c>
      <c r="CR25" s="106">
        <f t="shared" si="7"/>
        <v>31</v>
      </c>
      <c r="CS25" s="111">
        <f t="shared" si="8"/>
        <v>31</v>
      </c>
      <c r="CT25" s="114">
        <f t="shared" si="9"/>
        <v>0.12903225806451613</v>
      </c>
      <c r="CU25" s="112">
        <f t="shared" si="10"/>
        <v>0.16129032258064516</v>
      </c>
      <c r="CV25" s="112">
        <f t="shared" si="11"/>
        <v>9.6774193548387094E-2</v>
      </c>
      <c r="CW25" s="112">
        <f t="shared" si="12"/>
        <v>0.16129032258064516</v>
      </c>
      <c r="CX25" s="112">
        <f t="shared" si="13"/>
        <v>0.12903225806451613</v>
      </c>
      <c r="CY25" s="112">
        <f t="shared" si="14"/>
        <v>0.12903225806451613</v>
      </c>
      <c r="CZ25" s="112">
        <f t="shared" si="15"/>
        <v>9.6774193548387094E-2</v>
      </c>
      <c r="DA25" s="112">
        <f t="shared" si="16"/>
        <v>9.6774193548387094E-2</v>
      </c>
      <c r="DB25" s="112">
        <f t="shared" si="16"/>
        <v>0.12903225806451613</v>
      </c>
      <c r="DC25" s="112">
        <f t="shared" si="17"/>
        <v>0.16129032258064516</v>
      </c>
      <c r="DD25" s="112">
        <f t="shared" si="18"/>
        <v>9.6774193548387094E-2</v>
      </c>
      <c r="DE25" s="112">
        <f t="shared" si="19"/>
        <v>0.16129032258064516</v>
      </c>
      <c r="DF25" s="112">
        <f t="shared" si="20"/>
        <v>0.12903225806451613</v>
      </c>
      <c r="DG25" s="112">
        <f t="shared" si="21"/>
        <v>0.12903225806451613</v>
      </c>
      <c r="DH25" s="112">
        <f t="shared" si="22"/>
        <v>9.6774193548387094E-2</v>
      </c>
      <c r="DI25" s="116">
        <f t="shared" si="23"/>
        <v>9.6774193548387094E-2</v>
      </c>
      <c r="DJ25" s="121">
        <f t="shared" si="30"/>
        <v>101.33333333333331</v>
      </c>
      <c r="DK25" s="122">
        <f t="shared" si="30"/>
        <v>96.714285714285708</v>
      </c>
      <c r="DL25" s="122">
        <f t="shared" si="30"/>
        <v>22.6</v>
      </c>
      <c r="DM25" s="122">
        <f t="shared" si="30"/>
        <v>13.999999999999998</v>
      </c>
      <c r="DN25" s="122">
        <f t="shared" si="30"/>
        <v>66.666666666666657</v>
      </c>
      <c r="DO25" s="122">
        <f t="shared" si="30"/>
        <v>1</v>
      </c>
      <c r="DP25" s="122">
        <f t="shared" si="30"/>
        <v>0</v>
      </c>
      <c r="DQ25" s="240">
        <f t="shared" si="30"/>
        <v>113.00000000000001</v>
      </c>
      <c r="DR25" s="121">
        <f t="shared" si="30"/>
        <v>93.333333333333329</v>
      </c>
      <c r="DS25" s="122">
        <f t="shared" si="30"/>
        <v>122.57142857142857</v>
      </c>
      <c r="DT25" s="122">
        <f t="shared" si="30"/>
        <v>20.9</v>
      </c>
      <c r="DU25" s="122">
        <f t="shared" si="30"/>
        <v>24</v>
      </c>
      <c r="DV25" s="122">
        <f t="shared" si="30"/>
        <v>133.33333333333331</v>
      </c>
      <c r="DW25" s="122">
        <f t="shared" si="30"/>
        <v>5</v>
      </c>
      <c r="DX25" s="122">
        <f t="shared" si="30"/>
        <v>0</v>
      </c>
      <c r="DY25" s="123">
        <f t="shared" si="26"/>
        <v>46.8</v>
      </c>
      <c r="DZ25" s="250">
        <f t="shared" si="31"/>
        <v>13.075268817204298</v>
      </c>
      <c r="EA25" s="247">
        <f t="shared" si="31"/>
        <v>15.599078341013824</v>
      </c>
      <c r="EB25" s="247">
        <f t="shared" si="31"/>
        <v>2.1870967741935483</v>
      </c>
      <c r="EC25" s="247">
        <f t="shared" si="31"/>
        <v>2.258064516129032</v>
      </c>
      <c r="ED25" s="247">
        <f t="shared" si="31"/>
        <v>8.6021505376344063</v>
      </c>
      <c r="EE25" s="247">
        <f t="shared" si="31"/>
        <v>0.12903225806451613</v>
      </c>
      <c r="EF25" s="247">
        <f t="shared" si="31"/>
        <v>0</v>
      </c>
      <c r="EG25" s="251">
        <f t="shared" si="31"/>
        <v>10.935483870967744</v>
      </c>
      <c r="EH25" s="250">
        <f t="shared" si="31"/>
        <v>12.04301075268817</v>
      </c>
      <c r="EI25" s="247">
        <f t="shared" si="31"/>
        <v>19.769585253456221</v>
      </c>
      <c r="EJ25" s="247">
        <f t="shared" si="31"/>
        <v>2.0225806451612902</v>
      </c>
      <c r="EK25" s="247">
        <f t="shared" si="31"/>
        <v>3.870967741935484</v>
      </c>
      <c r="EL25" s="247">
        <f t="shared" si="31"/>
        <v>17.204301075268813</v>
      </c>
      <c r="EM25" s="247">
        <f t="shared" si="31"/>
        <v>0.64516129032258063</v>
      </c>
      <c r="EN25" s="247">
        <f t="shared" si="31"/>
        <v>0</v>
      </c>
      <c r="EO25" s="258">
        <f t="shared" si="27"/>
        <v>4.5290322580645155</v>
      </c>
      <c r="EP25" s="133">
        <f t="shared" si="24"/>
        <v>52.786175115207371</v>
      </c>
      <c r="EQ25" s="134">
        <f t="shared" si="25"/>
        <v>60.084639016897079</v>
      </c>
      <c r="ER25" s="135" t="s">
        <v>86</v>
      </c>
      <c r="ES25" s="107" t="s">
        <v>86</v>
      </c>
      <c r="ET25" t="str">
        <f t="shared" si="4"/>
        <v>good</v>
      </c>
      <c r="EU25" t="str">
        <f t="shared" si="5"/>
        <v>good</v>
      </c>
    </row>
    <row r="26" spans="1:151">
      <c r="A26" s="217" t="s">
        <v>88</v>
      </c>
      <c r="B26" s="217" t="s">
        <v>120</v>
      </c>
      <c r="C26" s="217" t="s">
        <v>91</v>
      </c>
      <c r="D26" s="217" t="s">
        <v>172</v>
      </c>
      <c r="E26" s="217" t="s">
        <v>173</v>
      </c>
      <c r="F26" s="217">
        <v>729</v>
      </c>
      <c r="G26" s="219">
        <v>7.5</v>
      </c>
      <c r="H26" s="219">
        <v>3.66</v>
      </c>
      <c r="I26" s="219">
        <v>112</v>
      </c>
      <c r="J26" s="219">
        <v>0.5</v>
      </c>
      <c r="K26" s="219">
        <v>0</v>
      </c>
      <c r="L26" s="219">
        <v>0.01</v>
      </c>
      <c r="M26" s="219">
        <v>0</v>
      </c>
      <c r="N26" s="219">
        <v>21.8</v>
      </c>
      <c r="O26" s="219">
        <v>6.4</v>
      </c>
      <c r="P26" s="219">
        <v>6.89</v>
      </c>
      <c r="Q26" s="219">
        <v>95</v>
      </c>
      <c r="R26" s="219">
        <v>1.68</v>
      </c>
      <c r="S26" s="219">
        <v>4</v>
      </c>
      <c r="T26" s="219">
        <v>0.03</v>
      </c>
      <c r="U26" s="219">
        <v>0</v>
      </c>
      <c r="V26" s="221">
        <v>3.56</v>
      </c>
      <c r="W26" s="223">
        <v>7.5</v>
      </c>
      <c r="X26" s="223">
        <v>7</v>
      </c>
      <c r="Y26" s="223">
        <v>1000</v>
      </c>
      <c r="Z26" s="223">
        <v>10</v>
      </c>
      <c r="AA26" s="223">
        <v>1.5</v>
      </c>
      <c r="AB26" s="223">
        <v>1</v>
      </c>
      <c r="AC26" s="223">
        <v>0.3</v>
      </c>
      <c r="AD26" s="223">
        <v>5</v>
      </c>
      <c r="AE26" s="223">
        <v>7.5</v>
      </c>
      <c r="AF26" s="223">
        <v>7</v>
      </c>
      <c r="AG26" s="223">
        <v>1000</v>
      </c>
      <c r="AH26" s="223">
        <v>10</v>
      </c>
      <c r="AI26" s="223">
        <v>1.5</v>
      </c>
      <c r="AJ26" s="223">
        <v>1</v>
      </c>
      <c r="AK26" s="223">
        <v>0.3</v>
      </c>
      <c r="AL26" s="223">
        <v>5</v>
      </c>
      <c r="AM26" s="80">
        <v>4</v>
      </c>
      <c r="AN26" s="80">
        <v>5</v>
      </c>
      <c r="AO26" s="80">
        <v>3</v>
      </c>
      <c r="AP26" s="80">
        <v>5</v>
      </c>
      <c r="AQ26" s="80">
        <v>4</v>
      </c>
      <c r="AR26" s="80">
        <v>4</v>
      </c>
      <c r="AS26" s="80">
        <v>3</v>
      </c>
      <c r="AT26" s="80">
        <v>3</v>
      </c>
      <c r="AU26" s="80">
        <f t="shared" si="6"/>
        <v>31</v>
      </c>
      <c r="AV26" s="86">
        <v>0</v>
      </c>
      <c r="AW26" s="86">
        <v>0</v>
      </c>
      <c r="AX26" s="86">
        <v>0</v>
      </c>
      <c r="AY26" s="86">
        <v>0</v>
      </c>
      <c r="AZ26" s="86">
        <v>0</v>
      </c>
      <c r="BA26" s="86">
        <v>0</v>
      </c>
      <c r="BB26" s="86">
        <v>0</v>
      </c>
      <c r="BC26" s="86">
        <v>0</v>
      </c>
      <c r="BD26" s="86">
        <v>0</v>
      </c>
      <c r="BE26" s="86">
        <v>0</v>
      </c>
      <c r="BF26" s="86">
        <v>0</v>
      </c>
      <c r="BG26" s="86">
        <v>0</v>
      </c>
      <c r="BH26" s="86">
        <v>0</v>
      </c>
      <c r="BI26" s="86">
        <v>0</v>
      </c>
      <c r="BJ26" s="86">
        <v>0</v>
      </c>
      <c r="BK26" s="86">
        <v>0</v>
      </c>
      <c r="BL26" s="229">
        <v>1</v>
      </c>
      <c r="BM26" s="229">
        <v>1</v>
      </c>
      <c r="BN26" s="229">
        <v>1</v>
      </c>
      <c r="BO26" s="229">
        <v>1</v>
      </c>
      <c r="BP26" s="229">
        <v>1</v>
      </c>
      <c r="BQ26" s="229">
        <v>1</v>
      </c>
      <c r="BR26" s="229">
        <v>1</v>
      </c>
      <c r="BS26" s="229">
        <v>1</v>
      </c>
      <c r="BT26" s="229">
        <v>1</v>
      </c>
      <c r="BU26" s="229">
        <v>1</v>
      </c>
      <c r="BV26" s="229">
        <v>1</v>
      </c>
      <c r="BW26" s="229">
        <v>1</v>
      </c>
      <c r="BX26" s="229">
        <v>1</v>
      </c>
      <c r="BY26" s="229">
        <v>1</v>
      </c>
      <c r="BZ26" s="229">
        <v>1</v>
      </c>
      <c r="CA26" s="229">
        <v>1</v>
      </c>
      <c r="CB26" s="227">
        <f t="shared" si="28"/>
        <v>4</v>
      </c>
      <c r="CC26" s="227">
        <f t="shared" si="28"/>
        <v>5</v>
      </c>
      <c r="CD26" s="227">
        <f t="shared" si="28"/>
        <v>3</v>
      </c>
      <c r="CE26" s="227">
        <f t="shared" si="28"/>
        <v>5</v>
      </c>
      <c r="CF26" s="227">
        <f t="shared" si="28"/>
        <v>4</v>
      </c>
      <c r="CG26" s="227">
        <f t="shared" si="28"/>
        <v>4</v>
      </c>
      <c r="CH26" s="227">
        <f t="shared" si="28"/>
        <v>3</v>
      </c>
      <c r="CI26" s="227">
        <f t="shared" si="28"/>
        <v>3</v>
      </c>
      <c r="CJ26" s="227">
        <f t="shared" si="29"/>
        <v>4</v>
      </c>
      <c r="CK26" s="227">
        <f t="shared" si="29"/>
        <v>5</v>
      </c>
      <c r="CL26" s="227">
        <f t="shared" si="29"/>
        <v>3</v>
      </c>
      <c r="CM26" s="227">
        <f t="shared" si="29"/>
        <v>5</v>
      </c>
      <c r="CN26" s="227">
        <f t="shared" si="29"/>
        <v>4</v>
      </c>
      <c r="CO26" s="227">
        <f t="shared" si="29"/>
        <v>4</v>
      </c>
      <c r="CP26" s="227">
        <f t="shared" si="29"/>
        <v>3</v>
      </c>
      <c r="CQ26" s="231">
        <f t="shared" si="29"/>
        <v>3</v>
      </c>
      <c r="CR26" s="106">
        <f t="shared" si="7"/>
        <v>31</v>
      </c>
      <c r="CS26" s="111">
        <f t="shared" si="8"/>
        <v>31</v>
      </c>
      <c r="CT26" s="114">
        <f t="shared" si="9"/>
        <v>0.12903225806451613</v>
      </c>
      <c r="CU26" s="112">
        <f t="shared" si="10"/>
        <v>0.16129032258064516</v>
      </c>
      <c r="CV26" s="112">
        <f t="shared" si="11"/>
        <v>9.6774193548387094E-2</v>
      </c>
      <c r="CW26" s="112">
        <f t="shared" si="12"/>
        <v>0.16129032258064516</v>
      </c>
      <c r="CX26" s="112">
        <f t="shared" si="13"/>
        <v>0.12903225806451613</v>
      </c>
      <c r="CY26" s="112">
        <f t="shared" si="14"/>
        <v>0.12903225806451613</v>
      </c>
      <c r="CZ26" s="112">
        <f t="shared" si="15"/>
        <v>9.6774193548387094E-2</v>
      </c>
      <c r="DA26" s="112">
        <f t="shared" si="16"/>
        <v>9.6774193548387094E-2</v>
      </c>
      <c r="DB26" s="112">
        <f t="shared" si="16"/>
        <v>0.12903225806451613</v>
      </c>
      <c r="DC26" s="112">
        <f t="shared" si="17"/>
        <v>0.16129032258064516</v>
      </c>
      <c r="DD26" s="112">
        <f t="shared" si="18"/>
        <v>9.6774193548387094E-2</v>
      </c>
      <c r="DE26" s="112">
        <f t="shared" si="19"/>
        <v>0.16129032258064516</v>
      </c>
      <c r="DF26" s="112">
        <f t="shared" si="20"/>
        <v>0.12903225806451613</v>
      </c>
      <c r="DG26" s="112">
        <f t="shared" si="21"/>
        <v>0.12903225806451613</v>
      </c>
      <c r="DH26" s="112">
        <f t="shared" si="22"/>
        <v>9.6774193548387094E-2</v>
      </c>
      <c r="DI26" s="116">
        <f t="shared" si="23"/>
        <v>9.6774193548387094E-2</v>
      </c>
      <c r="DJ26" s="121">
        <f t="shared" si="30"/>
        <v>100</v>
      </c>
      <c r="DK26" s="122">
        <f t="shared" si="30"/>
        <v>52.285714285714292</v>
      </c>
      <c r="DL26" s="122">
        <f t="shared" si="30"/>
        <v>11.200000000000001</v>
      </c>
      <c r="DM26" s="122">
        <f t="shared" si="30"/>
        <v>5</v>
      </c>
      <c r="DN26" s="122">
        <f t="shared" si="30"/>
        <v>0</v>
      </c>
      <c r="DO26" s="122">
        <f t="shared" si="30"/>
        <v>1</v>
      </c>
      <c r="DP26" s="122">
        <f t="shared" si="30"/>
        <v>0</v>
      </c>
      <c r="DQ26" s="240">
        <f t="shared" si="30"/>
        <v>436.00000000000006</v>
      </c>
      <c r="DR26" s="121">
        <f t="shared" si="30"/>
        <v>85.333333333333343</v>
      </c>
      <c r="DS26" s="122">
        <f t="shared" si="30"/>
        <v>98.428571428571416</v>
      </c>
      <c r="DT26" s="122">
        <f t="shared" si="30"/>
        <v>9.5</v>
      </c>
      <c r="DU26" s="122">
        <f t="shared" si="30"/>
        <v>16.799999999999997</v>
      </c>
      <c r="DV26" s="122">
        <f t="shared" si="30"/>
        <v>266.66666666666663</v>
      </c>
      <c r="DW26" s="122">
        <f t="shared" si="30"/>
        <v>3</v>
      </c>
      <c r="DX26" s="122">
        <f t="shared" si="30"/>
        <v>0</v>
      </c>
      <c r="DY26" s="123">
        <f t="shared" si="26"/>
        <v>71.2</v>
      </c>
      <c r="DZ26" s="250">
        <f t="shared" si="31"/>
        <v>12.903225806451612</v>
      </c>
      <c r="EA26" s="247">
        <f t="shared" si="31"/>
        <v>8.4331797235023043</v>
      </c>
      <c r="EB26" s="247">
        <f t="shared" si="31"/>
        <v>1.0838709677419356</v>
      </c>
      <c r="EC26" s="247">
        <f t="shared" si="31"/>
        <v>0.80645161290322576</v>
      </c>
      <c r="ED26" s="247">
        <f t="shared" si="31"/>
        <v>0</v>
      </c>
      <c r="EE26" s="247">
        <f t="shared" si="31"/>
        <v>0.12903225806451613</v>
      </c>
      <c r="EF26" s="247">
        <f t="shared" si="31"/>
        <v>0</v>
      </c>
      <c r="EG26" s="251">
        <f t="shared" si="31"/>
        <v>42.193548387096776</v>
      </c>
      <c r="EH26" s="250">
        <f t="shared" si="31"/>
        <v>11.010752688172044</v>
      </c>
      <c r="EI26" s="247">
        <f t="shared" si="31"/>
        <v>15.875576036866358</v>
      </c>
      <c r="EJ26" s="247">
        <f t="shared" si="31"/>
        <v>0.91935483870967738</v>
      </c>
      <c r="EK26" s="247">
        <f t="shared" si="31"/>
        <v>2.7096774193548381</v>
      </c>
      <c r="EL26" s="247">
        <f t="shared" si="31"/>
        <v>34.408602150537625</v>
      </c>
      <c r="EM26" s="247">
        <f t="shared" si="31"/>
        <v>0.38709677419354838</v>
      </c>
      <c r="EN26" s="247">
        <f t="shared" si="31"/>
        <v>0</v>
      </c>
      <c r="EO26" s="258">
        <f t="shared" si="27"/>
        <v>6.8903225806451616</v>
      </c>
      <c r="EP26" s="133">
        <f t="shared" si="24"/>
        <v>65.549308755760364</v>
      </c>
      <c r="EQ26" s="134">
        <f t="shared" si="25"/>
        <v>72.201382488479254</v>
      </c>
      <c r="ER26" s="135" t="s">
        <v>86</v>
      </c>
      <c r="ES26" s="107" t="s">
        <v>86</v>
      </c>
      <c r="ET26" t="str">
        <f t="shared" si="4"/>
        <v>good</v>
      </c>
      <c r="EU26" t="str">
        <f t="shared" si="5"/>
        <v>good</v>
      </c>
    </row>
    <row r="27" spans="1:151">
      <c r="A27" s="217" t="s">
        <v>88</v>
      </c>
      <c r="B27" s="217" t="s">
        <v>121</v>
      </c>
      <c r="C27" s="217" t="s">
        <v>91</v>
      </c>
      <c r="D27" s="217" t="s">
        <v>174</v>
      </c>
      <c r="E27" s="217" t="s">
        <v>175</v>
      </c>
      <c r="F27" s="217">
        <v>476</v>
      </c>
      <c r="G27" s="219">
        <v>6.9</v>
      </c>
      <c r="H27" s="219">
        <v>7.47</v>
      </c>
      <c r="I27" s="219">
        <v>44.6</v>
      </c>
      <c r="J27" s="219">
        <v>1.8</v>
      </c>
      <c r="K27" s="219">
        <v>1</v>
      </c>
      <c r="L27" s="219">
        <v>0</v>
      </c>
      <c r="M27" s="219">
        <v>0</v>
      </c>
      <c r="N27" s="219">
        <v>11.1</v>
      </c>
      <c r="O27" s="219">
        <v>6.2</v>
      </c>
      <c r="P27" s="219">
        <v>8.56</v>
      </c>
      <c r="Q27" s="219">
        <v>65</v>
      </c>
      <c r="R27" s="219">
        <v>2</v>
      </c>
      <c r="S27" s="219">
        <v>2</v>
      </c>
      <c r="T27" s="219">
        <v>0.03</v>
      </c>
      <c r="U27" s="219">
        <v>0</v>
      </c>
      <c r="V27" s="221">
        <v>4.3499999999999996</v>
      </c>
      <c r="W27" s="223">
        <v>7.5</v>
      </c>
      <c r="X27" s="223">
        <v>7</v>
      </c>
      <c r="Y27" s="223">
        <v>1000</v>
      </c>
      <c r="Z27" s="223">
        <v>10</v>
      </c>
      <c r="AA27" s="223">
        <v>1.5</v>
      </c>
      <c r="AB27" s="223">
        <v>1</v>
      </c>
      <c r="AC27" s="223">
        <v>0.3</v>
      </c>
      <c r="AD27" s="223">
        <v>5</v>
      </c>
      <c r="AE27" s="223">
        <v>7.5</v>
      </c>
      <c r="AF27" s="223">
        <v>7</v>
      </c>
      <c r="AG27" s="223">
        <v>1000</v>
      </c>
      <c r="AH27" s="223">
        <v>10</v>
      </c>
      <c r="AI27" s="223">
        <v>1.5</v>
      </c>
      <c r="AJ27" s="223">
        <v>1</v>
      </c>
      <c r="AK27" s="223">
        <v>0.3</v>
      </c>
      <c r="AL27" s="223">
        <v>5</v>
      </c>
      <c r="AM27" s="80">
        <v>4</v>
      </c>
      <c r="AN27" s="80">
        <v>5</v>
      </c>
      <c r="AO27" s="80">
        <v>3</v>
      </c>
      <c r="AP27" s="80">
        <v>5</v>
      </c>
      <c r="AQ27" s="80">
        <v>4</v>
      </c>
      <c r="AR27" s="80">
        <v>4</v>
      </c>
      <c r="AS27" s="80">
        <v>3</v>
      </c>
      <c r="AT27" s="80">
        <v>3</v>
      </c>
      <c r="AU27" s="80">
        <f t="shared" si="6"/>
        <v>31</v>
      </c>
      <c r="AV27" s="86">
        <v>0</v>
      </c>
      <c r="AW27" s="86">
        <v>0</v>
      </c>
      <c r="AX27" s="86">
        <v>0</v>
      </c>
      <c r="AY27" s="86">
        <v>0</v>
      </c>
      <c r="AZ27" s="86">
        <v>0</v>
      </c>
      <c r="BA27" s="86">
        <v>0</v>
      </c>
      <c r="BB27" s="86">
        <v>0</v>
      </c>
      <c r="BC27" s="86">
        <v>0</v>
      </c>
      <c r="BD27" s="86">
        <v>0</v>
      </c>
      <c r="BE27" s="86">
        <v>0</v>
      </c>
      <c r="BF27" s="86">
        <v>0</v>
      </c>
      <c r="BG27" s="86">
        <v>0</v>
      </c>
      <c r="BH27" s="86">
        <v>0</v>
      </c>
      <c r="BI27" s="86">
        <v>0</v>
      </c>
      <c r="BJ27" s="86">
        <v>0</v>
      </c>
      <c r="BK27" s="86">
        <v>0</v>
      </c>
      <c r="BL27" s="229">
        <v>1</v>
      </c>
      <c r="BM27" s="229">
        <v>1</v>
      </c>
      <c r="BN27" s="229">
        <v>1</v>
      </c>
      <c r="BO27" s="229">
        <v>1</v>
      </c>
      <c r="BP27" s="229">
        <v>1</v>
      </c>
      <c r="BQ27" s="229">
        <v>1</v>
      </c>
      <c r="BR27" s="229">
        <v>1</v>
      </c>
      <c r="BS27" s="229">
        <v>1</v>
      </c>
      <c r="BT27" s="229">
        <v>1</v>
      </c>
      <c r="BU27" s="229">
        <v>1</v>
      </c>
      <c r="BV27" s="229">
        <v>1</v>
      </c>
      <c r="BW27" s="229">
        <v>1</v>
      </c>
      <c r="BX27" s="229">
        <v>1</v>
      </c>
      <c r="BY27" s="229">
        <v>1</v>
      </c>
      <c r="BZ27" s="229">
        <v>1</v>
      </c>
      <c r="CA27" s="229">
        <v>1</v>
      </c>
      <c r="CB27" s="227">
        <f t="shared" si="28"/>
        <v>4</v>
      </c>
      <c r="CC27" s="227">
        <f t="shared" si="28"/>
        <v>5</v>
      </c>
      <c r="CD27" s="227">
        <f t="shared" si="28"/>
        <v>3</v>
      </c>
      <c r="CE27" s="227">
        <f t="shared" si="28"/>
        <v>5</v>
      </c>
      <c r="CF27" s="227">
        <f t="shared" si="28"/>
        <v>4</v>
      </c>
      <c r="CG27" s="227">
        <f t="shared" si="28"/>
        <v>4</v>
      </c>
      <c r="CH27" s="227">
        <f t="shared" si="28"/>
        <v>3</v>
      </c>
      <c r="CI27" s="227">
        <f t="shared" si="28"/>
        <v>3</v>
      </c>
      <c r="CJ27" s="227">
        <f t="shared" si="29"/>
        <v>4</v>
      </c>
      <c r="CK27" s="227">
        <f t="shared" si="29"/>
        <v>5</v>
      </c>
      <c r="CL27" s="227">
        <f t="shared" si="29"/>
        <v>3</v>
      </c>
      <c r="CM27" s="227">
        <f t="shared" si="29"/>
        <v>5</v>
      </c>
      <c r="CN27" s="227">
        <f t="shared" si="29"/>
        <v>4</v>
      </c>
      <c r="CO27" s="227">
        <f t="shared" si="29"/>
        <v>4</v>
      </c>
      <c r="CP27" s="227">
        <f t="shared" si="29"/>
        <v>3</v>
      </c>
      <c r="CQ27" s="231">
        <f t="shared" si="29"/>
        <v>3</v>
      </c>
      <c r="CR27" s="106">
        <f t="shared" si="7"/>
        <v>31</v>
      </c>
      <c r="CS27" s="111">
        <f t="shared" si="8"/>
        <v>31</v>
      </c>
      <c r="CT27" s="114">
        <f t="shared" si="9"/>
        <v>0.12903225806451613</v>
      </c>
      <c r="CU27" s="112">
        <f t="shared" si="10"/>
        <v>0.16129032258064516</v>
      </c>
      <c r="CV27" s="112">
        <f t="shared" si="11"/>
        <v>9.6774193548387094E-2</v>
      </c>
      <c r="CW27" s="112">
        <f t="shared" si="12"/>
        <v>0.16129032258064516</v>
      </c>
      <c r="CX27" s="112">
        <f t="shared" si="13"/>
        <v>0.12903225806451613</v>
      </c>
      <c r="CY27" s="112">
        <f t="shared" si="14"/>
        <v>0.12903225806451613</v>
      </c>
      <c r="CZ27" s="112">
        <f t="shared" si="15"/>
        <v>9.6774193548387094E-2</v>
      </c>
      <c r="DA27" s="112">
        <f t="shared" si="16"/>
        <v>9.6774193548387094E-2</v>
      </c>
      <c r="DB27" s="112">
        <f t="shared" si="16"/>
        <v>0.12903225806451613</v>
      </c>
      <c r="DC27" s="112">
        <f t="shared" si="17"/>
        <v>0.16129032258064516</v>
      </c>
      <c r="DD27" s="112">
        <f t="shared" si="18"/>
        <v>9.6774193548387094E-2</v>
      </c>
      <c r="DE27" s="112">
        <f t="shared" si="19"/>
        <v>0.16129032258064516</v>
      </c>
      <c r="DF27" s="112">
        <f t="shared" si="20"/>
        <v>0.12903225806451613</v>
      </c>
      <c r="DG27" s="112">
        <f t="shared" si="21"/>
        <v>0.12903225806451613</v>
      </c>
      <c r="DH27" s="112">
        <f t="shared" si="22"/>
        <v>9.6774193548387094E-2</v>
      </c>
      <c r="DI27" s="116">
        <f t="shared" si="23"/>
        <v>9.6774193548387094E-2</v>
      </c>
      <c r="DJ27" s="121">
        <f t="shared" si="30"/>
        <v>92</v>
      </c>
      <c r="DK27" s="122">
        <f t="shared" si="30"/>
        <v>106.71428571428572</v>
      </c>
      <c r="DL27" s="122">
        <f t="shared" si="30"/>
        <v>4.46</v>
      </c>
      <c r="DM27" s="122">
        <f t="shared" si="30"/>
        <v>18</v>
      </c>
      <c r="DN27" s="122">
        <f t="shared" si="30"/>
        <v>66.666666666666657</v>
      </c>
      <c r="DO27" s="122">
        <f t="shared" si="30"/>
        <v>0</v>
      </c>
      <c r="DP27" s="122">
        <f t="shared" si="30"/>
        <v>0</v>
      </c>
      <c r="DQ27" s="240">
        <f t="shared" si="30"/>
        <v>221.99999999999997</v>
      </c>
      <c r="DR27" s="121">
        <f t="shared" si="30"/>
        <v>82.666666666666671</v>
      </c>
      <c r="DS27" s="122">
        <f t="shared" si="30"/>
        <v>122.28571428571429</v>
      </c>
      <c r="DT27" s="122">
        <f t="shared" si="30"/>
        <v>6.5</v>
      </c>
      <c r="DU27" s="122">
        <f t="shared" si="30"/>
        <v>20</v>
      </c>
      <c r="DV27" s="122">
        <f t="shared" si="30"/>
        <v>133.33333333333331</v>
      </c>
      <c r="DW27" s="122">
        <f t="shared" si="30"/>
        <v>3</v>
      </c>
      <c r="DX27" s="122">
        <f t="shared" si="30"/>
        <v>0</v>
      </c>
      <c r="DY27" s="123">
        <f t="shared" si="26"/>
        <v>86.999999999999986</v>
      </c>
      <c r="DZ27" s="250">
        <f t="shared" si="31"/>
        <v>11.870967741935484</v>
      </c>
      <c r="EA27" s="247">
        <f t="shared" si="31"/>
        <v>17.211981566820278</v>
      </c>
      <c r="EB27" s="247">
        <f t="shared" si="31"/>
        <v>0.43161290322580642</v>
      </c>
      <c r="EC27" s="247">
        <f t="shared" si="31"/>
        <v>2.903225806451613</v>
      </c>
      <c r="ED27" s="247">
        <f t="shared" si="31"/>
        <v>8.6021505376344063</v>
      </c>
      <c r="EE27" s="247">
        <f t="shared" si="31"/>
        <v>0</v>
      </c>
      <c r="EF27" s="247">
        <f t="shared" si="31"/>
        <v>0</v>
      </c>
      <c r="EG27" s="251">
        <f t="shared" si="31"/>
        <v>21.483870967741932</v>
      </c>
      <c r="EH27" s="250">
        <f t="shared" si="31"/>
        <v>10.666666666666668</v>
      </c>
      <c r="EI27" s="247">
        <f t="shared" si="31"/>
        <v>19.723502304147466</v>
      </c>
      <c r="EJ27" s="247">
        <f t="shared" si="31"/>
        <v>0.62903225806451613</v>
      </c>
      <c r="EK27" s="247">
        <f t="shared" si="31"/>
        <v>3.225806451612903</v>
      </c>
      <c r="EL27" s="247">
        <f t="shared" si="31"/>
        <v>17.204301075268813</v>
      </c>
      <c r="EM27" s="247">
        <f t="shared" si="31"/>
        <v>0.38709677419354838</v>
      </c>
      <c r="EN27" s="247">
        <f t="shared" si="31"/>
        <v>0</v>
      </c>
      <c r="EO27" s="258">
        <f t="shared" si="27"/>
        <v>8.4193548387096762</v>
      </c>
      <c r="EP27" s="133">
        <f t="shared" si="24"/>
        <v>62.503809523809522</v>
      </c>
      <c r="EQ27" s="134">
        <f t="shared" si="25"/>
        <v>60.255760368663601</v>
      </c>
      <c r="ER27" s="135" t="s">
        <v>86</v>
      </c>
      <c r="ES27" s="107" t="s">
        <v>86</v>
      </c>
      <c r="ET27" t="str">
        <f t="shared" si="4"/>
        <v>good</v>
      </c>
      <c r="EU27" t="str">
        <f t="shared" si="5"/>
        <v>good</v>
      </c>
    </row>
    <row r="28" spans="1:151">
      <c r="A28" s="217" t="s">
        <v>88</v>
      </c>
      <c r="B28" s="217" t="s">
        <v>122</v>
      </c>
      <c r="C28" s="217" t="s">
        <v>91</v>
      </c>
      <c r="D28" s="217" t="s">
        <v>176</v>
      </c>
      <c r="E28" s="217" t="s">
        <v>177</v>
      </c>
      <c r="F28" s="217">
        <v>404</v>
      </c>
      <c r="G28" s="219">
        <v>7</v>
      </c>
      <c r="H28" s="219">
        <v>6.23</v>
      </c>
      <c r="I28" s="219">
        <v>67</v>
      </c>
      <c r="J28" s="219">
        <v>1.7</v>
      </c>
      <c r="K28" s="219">
        <v>0</v>
      </c>
      <c r="L28" s="219">
        <v>0.03</v>
      </c>
      <c r="M28" s="219">
        <v>0</v>
      </c>
      <c r="N28" s="219">
        <v>1.46</v>
      </c>
      <c r="O28" s="219">
        <v>6.1</v>
      </c>
      <c r="P28" s="219">
        <v>7.89</v>
      </c>
      <c r="Q28" s="219">
        <v>128</v>
      </c>
      <c r="R28" s="219">
        <v>1.67</v>
      </c>
      <c r="S28" s="219">
        <v>2</v>
      </c>
      <c r="T28" s="219">
        <v>0</v>
      </c>
      <c r="U28" s="219">
        <v>0</v>
      </c>
      <c r="V28" s="221">
        <v>0.78</v>
      </c>
      <c r="W28" s="223">
        <v>7.5</v>
      </c>
      <c r="X28" s="223">
        <v>7</v>
      </c>
      <c r="Y28" s="223">
        <v>1000</v>
      </c>
      <c r="Z28" s="223">
        <v>10</v>
      </c>
      <c r="AA28" s="223">
        <v>1.5</v>
      </c>
      <c r="AB28" s="223">
        <v>1</v>
      </c>
      <c r="AC28" s="223">
        <v>0.3</v>
      </c>
      <c r="AD28" s="223">
        <v>5</v>
      </c>
      <c r="AE28" s="223">
        <v>7.5</v>
      </c>
      <c r="AF28" s="223">
        <v>7</v>
      </c>
      <c r="AG28" s="223">
        <v>1000</v>
      </c>
      <c r="AH28" s="223">
        <v>10</v>
      </c>
      <c r="AI28" s="223">
        <v>1.5</v>
      </c>
      <c r="AJ28" s="223">
        <v>1</v>
      </c>
      <c r="AK28" s="223">
        <v>0.3</v>
      </c>
      <c r="AL28" s="223">
        <v>5</v>
      </c>
      <c r="AM28" s="80">
        <v>4</v>
      </c>
      <c r="AN28" s="80">
        <v>5</v>
      </c>
      <c r="AO28" s="80">
        <v>3</v>
      </c>
      <c r="AP28" s="80">
        <v>5</v>
      </c>
      <c r="AQ28" s="80">
        <v>4</v>
      </c>
      <c r="AR28" s="80">
        <v>4</v>
      </c>
      <c r="AS28" s="80">
        <v>3</v>
      </c>
      <c r="AT28" s="80">
        <v>3</v>
      </c>
      <c r="AU28" s="80">
        <f t="shared" si="6"/>
        <v>31</v>
      </c>
      <c r="AV28" s="86">
        <v>0</v>
      </c>
      <c r="AW28" s="86">
        <v>0</v>
      </c>
      <c r="AX28" s="86">
        <v>0</v>
      </c>
      <c r="AY28" s="86">
        <v>0</v>
      </c>
      <c r="AZ28" s="86">
        <v>0</v>
      </c>
      <c r="BA28" s="86">
        <v>0</v>
      </c>
      <c r="BB28" s="86">
        <v>0</v>
      </c>
      <c r="BC28" s="86">
        <v>0</v>
      </c>
      <c r="BD28" s="86">
        <v>0</v>
      </c>
      <c r="BE28" s="86">
        <v>0</v>
      </c>
      <c r="BF28" s="86">
        <v>0</v>
      </c>
      <c r="BG28" s="86">
        <v>0</v>
      </c>
      <c r="BH28" s="86">
        <v>0</v>
      </c>
      <c r="BI28" s="86">
        <v>0</v>
      </c>
      <c r="BJ28" s="86">
        <v>0</v>
      </c>
      <c r="BK28" s="86">
        <v>0</v>
      </c>
      <c r="BL28" s="229">
        <v>1</v>
      </c>
      <c r="BM28" s="229">
        <v>1</v>
      </c>
      <c r="BN28" s="229">
        <v>1</v>
      </c>
      <c r="BO28" s="229">
        <v>1</v>
      </c>
      <c r="BP28" s="229">
        <v>1</v>
      </c>
      <c r="BQ28" s="229">
        <v>1</v>
      </c>
      <c r="BR28" s="229">
        <v>1</v>
      </c>
      <c r="BS28" s="229">
        <v>1</v>
      </c>
      <c r="BT28" s="229">
        <v>1</v>
      </c>
      <c r="BU28" s="229">
        <v>1</v>
      </c>
      <c r="BV28" s="229">
        <v>1</v>
      </c>
      <c r="BW28" s="229">
        <v>1</v>
      </c>
      <c r="BX28" s="229">
        <v>1</v>
      </c>
      <c r="BY28" s="229">
        <v>1</v>
      </c>
      <c r="BZ28" s="229">
        <v>1</v>
      </c>
      <c r="CA28" s="229">
        <v>1</v>
      </c>
      <c r="CB28" s="227">
        <f t="shared" si="28"/>
        <v>4</v>
      </c>
      <c r="CC28" s="227">
        <f t="shared" si="28"/>
        <v>5</v>
      </c>
      <c r="CD28" s="227">
        <f t="shared" si="28"/>
        <v>3</v>
      </c>
      <c r="CE28" s="227">
        <f t="shared" si="28"/>
        <v>5</v>
      </c>
      <c r="CF28" s="227">
        <f t="shared" si="28"/>
        <v>4</v>
      </c>
      <c r="CG28" s="227">
        <f t="shared" si="28"/>
        <v>4</v>
      </c>
      <c r="CH28" s="227">
        <f t="shared" si="28"/>
        <v>3</v>
      </c>
      <c r="CI28" s="227">
        <f t="shared" si="28"/>
        <v>3</v>
      </c>
      <c r="CJ28" s="227">
        <f t="shared" si="29"/>
        <v>4</v>
      </c>
      <c r="CK28" s="227">
        <f t="shared" si="29"/>
        <v>5</v>
      </c>
      <c r="CL28" s="227">
        <f t="shared" si="29"/>
        <v>3</v>
      </c>
      <c r="CM28" s="227">
        <f t="shared" si="29"/>
        <v>5</v>
      </c>
      <c r="CN28" s="227">
        <f t="shared" si="29"/>
        <v>4</v>
      </c>
      <c r="CO28" s="227">
        <f t="shared" si="29"/>
        <v>4</v>
      </c>
      <c r="CP28" s="227">
        <f t="shared" si="29"/>
        <v>3</v>
      </c>
      <c r="CQ28" s="231">
        <f t="shared" si="29"/>
        <v>3</v>
      </c>
      <c r="CR28" s="106">
        <f t="shared" si="7"/>
        <v>31</v>
      </c>
      <c r="CS28" s="111">
        <f t="shared" si="8"/>
        <v>31</v>
      </c>
      <c r="CT28" s="114">
        <f t="shared" si="9"/>
        <v>0.12903225806451613</v>
      </c>
      <c r="CU28" s="112">
        <f t="shared" si="10"/>
        <v>0.16129032258064516</v>
      </c>
      <c r="CV28" s="112">
        <f t="shared" si="11"/>
        <v>9.6774193548387094E-2</v>
      </c>
      <c r="CW28" s="112">
        <f t="shared" si="12"/>
        <v>0.16129032258064516</v>
      </c>
      <c r="CX28" s="112">
        <f t="shared" si="13"/>
        <v>0.12903225806451613</v>
      </c>
      <c r="CY28" s="112">
        <f t="shared" si="14"/>
        <v>0.12903225806451613</v>
      </c>
      <c r="CZ28" s="112">
        <f t="shared" si="15"/>
        <v>9.6774193548387094E-2</v>
      </c>
      <c r="DA28" s="112">
        <f t="shared" si="16"/>
        <v>9.6774193548387094E-2</v>
      </c>
      <c r="DB28" s="112">
        <f t="shared" si="16"/>
        <v>0.12903225806451613</v>
      </c>
      <c r="DC28" s="112">
        <f t="shared" si="17"/>
        <v>0.16129032258064516</v>
      </c>
      <c r="DD28" s="112">
        <f t="shared" si="18"/>
        <v>9.6774193548387094E-2</v>
      </c>
      <c r="DE28" s="112">
        <f t="shared" si="19"/>
        <v>0.16129032258064516</v>
      </c>
      <c r="DF28" s="112">
        <f t="shared" si="20"/>
        <v>0.12903225806451613</v>
      </c>
      <c r="DG28" s="112">
        <f t="shared" si="21"/>
        <v>0.12903225806451613</v>
      </c>
      <c r="DH28" s="112">
        <f t="shared" si="22"/>
        <v>9.6774193548387094E-2</v>
      </c>
      <c r="DI28" s="116">
        <f t="shared" si="23"/>
        <v>9.6774193548387094E-2</v>
      </c>
      <c r="DJ28" s="121">
        <f t="shared" si="30"/>
        <v>93.333333333333329</v>
      </c>
      <c r="DK28" s="122">
        <f t="shared" si="30"/>
        <v>89</v>
      </c>
      <c r="DL28" s="122">
        <f t="shared" si="30"/>
        <v>6.7</v>
      </c>
      <c r="DM28" s="122">
        <f t="shared" si="30"/>
        <v>17</v>
      </c>
      <c r="DN28" s="122">
        <f t="shared" si="30"/>
        <v>0</v>
      </c>
      <c r="DO28" s="122">
        <f t="shared" si="30"/>
        <v>3</v>
      </c>
      <c r="DP28" s="122">
        <f t="shared" si="30"/>
        <v>0</v>
      </c>
      <c r="DQ28" s="240">
        <f t="shared" si="30"/>
        <v>29.2</v>
      </c>
      <c r="DR28" s="121">
        <f t="shared" si="30"/>
        <v>81.333333333333329</v>
      </c>
      <c r="DS28" s="122">
        <f t="shared" si="30"/>
        <v>112.71428571428569</v>
      </c>
      <c r="DT28" s="122">
        <f t="shared" si="30"/>
        <v>12.8</v>
      </c>
      <c r="DU28" s="122">
        <f t="shared" si="30"/>
        <v>16.7</v>
      </c>
      <c r="DV28" s="122">
        <f t="shared" si="30"/>
        <v>133.33333333333331</v>
      </c>
      <c r="DW28" s="122">
        <f t="shared" si="30"/>
        <v>0</v>
      </c>
      <c r="DX28" s="122">
        <f t="shared" si="30"/>
        <v>0</v>
      </c>
      <c r="DY28" s="123">
        <f t="shared" si="26"/>
        <v>15.6</v>
      </c>
      <c r="DZ28" s="250">
        <f t="shared" si="31"/>
        <v>12.04301075268817</v>
      </c>
      <c r="EA28" s="247">
        <f t="shared" si="31"/>
        <v>14.354838709677418</v>
      </c>
      <c r="EB28" s="247">
        <f t="shared" si="31"/>
        <v>0.64838709677419359</v>
      </c>
      <c r="EC28" s="247">
        <f t="shared" si="31"/>
        <v>2.7419354838709675</v>
      </c>
      <c r="ED28" s="247">
        <f t="shared" si="31"/>
        <v>0</v>
      </c>
      <c r="EE28" s="247">
        <f t="shared" si="31"/>
        <v>0.38709677419354838</v>
      </c>
      <c r="EF28" s="247">
        <f t="shared" si="31"/>
        <v>0</v>
      </c>
      <c r="EG28" s="251">
        <f t="shared" si="31"/>
        <v>2.8258064516129031</v>
      </c>
      <c r="EH28" s="250">
        <f t="shared" si="31"/>
        <v>10.494623655913978</v>
      </c>
      <c r="EI28" s="247">
        <f t="shared" si="31"/>
        <v>18.179723502304142</v>
      </c>
      <c r="EJ28" s="247">
        <f t="shared" si="31"/>
        <v>1.2387096774193549</v>
      </c>
      <c r="EK28" s="247">
        <f t="shared" si="31"/>
        <v>2.693548387096774</v>
      </c>
      <c r="EL28" s="247">
        <f t="shared" si="31"/>
        <v>17.204301075268813</v>
      </c>
      <c r="EM28" s="247">
        <f t="shared" si="31"/>
        <v>0</v>
      </c>
      <c r="EN28" s="247">
        <f t="shared" si="31"/>
        <v>0</v>
      </c>
      <c r="EO28" s="258">
        <f t="shared" si="27"/>
        <v>1.5096774193548386</v>
      </c>
      <c r="EP28" s="133">
        <f t="shared" si="24"/>
        <v>33.001075268817203</v>
      </c>
      <c r="EQ28" s="134">
        <f t="shared" si="25"/>
        <v>51.320583717357898</v>
      </c>
      <c r="ER28" s="135" t="s">
        <v>86</v>
      </c>
      <c r="ES28" s="107" t="s">
        <v>86</v>
      </c>
      <c r="ET28" t="str">
        <f t="shared" si="4"/>
        <v>good</v>
      </c>
      <c r="EU28" t="str">
        <f t="shared" si="5"/>
        <v>good</v>
      </c>
    </row>
    <row r="29" spans="1:151">
      <c r="A29" s="217" t="s">
        <v>88</v>
      </c>
      <c r="B29" s="217" t="s">
        <v>123</v>
      </c>
      <c r="C29" s="217" t="s">
        <v>91</v>
      </c>
      <c r="D29" s="217" t="s">
        <v>178</v>
      </c>
      <c r="E29" s="217" t="s">
        <v>179</v>
      </c>
      <c r="F29" s="217">
        <v>489</v>
      </c>
      <c r="G29" s="219">
        <v>7.3</v>
      </c>
      <c r="H29" s="219">
        <v>5.82</v>
      </c>
      <c r="I29" s="219">
        <v>92</v>
      </c>
      <c r="J29" s="219">
        <v>7</v>
      </c>
      <c r="K29" s="219">
        <v>0</v>
      </c>
      <c r="L29" s="219">
        <v>0.05</v>
      </c>
      <c r="M29" s="219">
        <v>0</v>
      </c>
      <c r="N29" s="219">
        <v>1.63</v>
      </c>
      <c r="O29" s="219">
        <v>6.5</v>
      </c>
      <c r="P29" s="219">
        <v>6.78</v>
      </c>
      <c r="Q29" s="219">
        <v>234</v>
      </c>
      <c r="R29" s="219">
        <v>5.6</v>
      </c>
      <c r="S29" s="219">
        <v>1</v>
      </c>
      <c r="T29" s="219">
        <v>0</v>
      </c>
      <c r="U29" s="219">
        <v>0</v>
      </c>
      <c r="V29" s="221">
        <v>0.56000000000000005</v>
      </c>
      <c r="W29" s="223">
        <v>7.5</v>
      </c>
      <c r="X29" s="223">
        <v>7</v>
      </c>
      <c r="Y29" s="223">
        <v>1000</v>
      </c>
      <c r="Z29" s="223">
        <v>10</v>
      </c>
      <c r="AA29" s="223">
        <v>1.5</v>
      </c>
      <c r="AB29" s="223">
        <v>1</v>
      </c>
      <c r="AC29" s="223">
        <v>0.3</v>
      </c>
      <c r="AD29" s="223">
        <v>5</v>
      </c>
      <c r="AE29" s="223">
        <v>7.5</v>
      </c>
      <c r="AF29" s="223">
        <v>7</v>
      </c>
      <c r="AG29" s="223">
        <v>1000</v>
      </c>
      <c r="AH29" s="223">
        <v>10</v>
      </c>
      <c r="AI29" s="223">
        <v>1.5</v>
      </c>
      <c r="AJ29" s="223">
        <v>1</v>
      </c>
      <c r="AK29" s="223">
        <v>0.3</v>
      </c>
      <c r="AL29" s="223">
        <v>5</v>
      </c>
      <c r="AM29" s="80">
        <v>4</v>
      </c>
      <c r="AN29" s="80">
        <v>5</v>
      </c>
      <c r="AO29" s="80">
        <v>3</v>
      </c>
      <c r="AP29" s="80">
        <v>5</v>
      </c>
      <c r="AQ29" s="80">
        <v>4</v>
      </c>
      <c r="AR29" s="80">
        <v>4</v>
      </c>
      <c r="AS29" s="80">
        <v>3</v>
      </c>
      <c r="AT29" s="80">
        <v>3</v>
      </c>
      <c r="AU29" s="80">
        <f t="shared" si="6"/>
        <v>31</v>
      </c>
      <c r="AV29" s="86">
        <v>0</v>
      </c>
      <c r="AW29" s="86">
        <v>0</v>
      </c>
      <c r="AX29" s="86">
        <v>0</v>
      </c>
      <c r="AY29" s="86">
        <v>0</v>
      </c>
      <c r="AZ29" s="86">
        <v>0</v>
      </c>
      <c r="BA29" s="86">
        <v>0</v>
      </c>
      <c r="BB29" s="86">
        <v>0</v>
      </c>
      <c r="BC29" s="86">
        <v>0</v>
      </c>
      <c r="BD29" s="86">
        <v>0</v>
      </c>
      <c r="BE29" s="86">
        <v>0</v>
      </c>
      <c r="BF29" s="86">
        <v>0</v>
      </c>
      <c r="BG29" s="86">
        <v>0</v>
      </c>
      <c r="BH29" s="86">
        <v>0</v>
      </c>
      <c r="BI29" s="86">
        <v>0</v>
      </c>
      <c r="BJ29" s="86">
        <v>0</v>
      </c>
      <c r="BK29" s="86">
        <v>0</v>
      </c>
      <c r="BL29" s="229">
        <v>1</v>
      </c>
      <c r="BM29" s="229">
        <v>1</v>
      </c>
      <c r="BN29" s="229">
        <v>1</v>
      </c>
      <c r="BO29" s="229">
        <v>1</v>
      </c>
      <c r="BP29" s="229">
        <v>1</v>
      </c>
      <c r="BQ29" s="229">
        <v>1</v>
      </c>
      <c r="BR29" s="229">
        <v>1</v>
      </c>
      <c r="BS29" s="229">
        <v>1</v>
      </c>
      <c r="BT29" s="229">
        <v>1</v>
      </c>
      <c r="BU29" s="229">
        <v>1</v>
      </c>
      <c r="BV29" s="229">
        <v>1</v>
      </c>
      <c r="BW29" s="229">
        <v>1</v>
      </c>
      <c r="BX29" s="229">
        <v>1</v>
      </c>
      <c r="BY29" s="229">
        <v>1</v>
      </c>
      <c r="BZ29" s="229">
        <v>1</v>
      </c>
      <c r="CA29" s="229">
        <v>1</v>
      </c>
      <c r="CB29" s="227">
        <f t="shared" si="28"/>
        <v>4</v>
      </c>
      <c r="CC29" s="227">
        <f t="shared" si="28"/>
        <v>5</v>
      </c>
      <c r="CD29" s="227">
        <f t="shared" si="28"/>
        <v>3</v>
      </c>
      <c r="CE29" s="227">
        <f t="shared" si="28"/>
        <v>5</v>
      </c>
      <c r="CF29" s="227">
        <f t="shared" si="28"/>
        <v>4</v>
      </c>
      <c r="CG29" s="227">
        <f t="shared" si="28"/>
        <v>4</v>
      </c>
      <c r="CH29" s="227">
        <f t="shared" si="28"/>
        <v>3</v>
      </c>
      <c r="CI29" s="227">
        <f t="shared" si="28"/>
        <v>3</v>
      </c>
      <c r="CJ29" s="227">
        <f t="shared" si="29"/>
        <v>4</v>
      </c>
      <c r="CK29" s="227">
        <f t="shared" si="29"/>
        <v>5</v>
      </c>
      <c r="CL29" s="227">
        <f t="shared" si="29"/>
        <v>3</v>
      </c>
      <c r="CM29" s="227">
        <f t="shared" si="29"/>
        <v>5</v>
      </c>
      <c r="CN29" s="227">
        <f t="shared" si="29"/>
        <v>4</v>
      </c>
      <c r="CO29" s="227">
        <f t="shared" si="29"/>
        <v>4</v>
      </c>
      <c r="CP29" s="227">
        <f t="shared" si="29"/>
        <v>3</v>
      </c>
      <c r="CQ29" s="231">
        <f t="shared" si="29"/>
        <v>3</v>
      </c>
      <c r="CR29" s="106">
        <f t="shared" si="7"/>
        <v>31</v>
      </c>
      <c r="CS29" s="111">
        <f t="shared" si="8"/>
        <v>31</v>
      </c>
      <c r="CT29" s="114">
        <f t="shared" si="9"/>
        <v>0.12903225806451613</v>
      </c>
      <c r="CU29" s="112">
        <f t="shared" si="10"/>
        <v>0.16129032258064516</v>
      </c>
      <c r="CV29" s="112">
        <f t="shared" si="11"/>
        <v>9.6774193548387094E-2</v>
      </c>
      <c r="CW29" s="112">
        <f t="shared" si="12"/>
        <v>0.16129032258064516</v>
      </c>
      <c r="CX29" s="112">
        <f t="shared" si="13"/>
        <v>0.12903225806451613</v>
      </c>
      <c r="CY29" s="112">
        <f t="shared" si="14"/>
        <v>0.12903225806451613</v>
      </c>
      <c r="CZ29" s="112">
        <f t="shared" si="15"/>
        <v>9.6774193548387094E-2</v>
      </c>
      <c r="DA29" s="112">
        <f t="shared" si="16"/>
        <v>9.6774193548387094E-2</v>
      </c>
      <c r="DB29" s="112">
        <f t="shared" si="16"/>
        <v>0.12903225806451613</v>
      </c>
      <c r="DC29" s="112">
        <f t="shared" si="17"/>
        <v>0.16129032258064516</v>
      </c>
      <c r="DD29" s="112">
        <f t="shared" si="18"/>
        <v>9.6774193548387094E-2</v>
      </c>
      <c r="DE29" s="112">
        <f t="shared" si="19"/>
        <v>0.16129032258064516</v>
      </c>
      <c r="DF29" s="112">
        <f t="shared" si="20"/>
        <v>0.12903225806451613</v>
      </c>
      <c r="DG29" s="112">
        <f t="shared" si="21"/>
        <v>0.12903225806451613</v>
      </c>
      <c r="DH29" s="112">
        <f t="shared" si="22"/>
        <v>9.6774193548387094E-2</v>
      </c>
      <c r="DI29" s="116">
        <f t="shared" si="23"/>
        <v>9.6774193548387094E-2</v>
      </c>
      <c r="DJ29" s="121">
        <f t="shared" si="30"/>
        <v>97.333333333333329</v>
      </c>
      <c r="DK29" s="122">
        <f t="shared" si="30"/>
        <v>83.142857142857153</v>
      </c>
      <c r="DL29" s="122">
        <f t="shared" si="30"/>
        <v>9.1999999999999993</v>
      </c>
      <c r="DM29" s="122">
        <f t="shared" si="30"/>
        <v>70</v>
      </c>
      <c r="DN29" s="122">
        <f t="shared" si="30"/>
        <v>0</v>
      </c>
      <c r="DO29" s="122">
        <f t="shared" si="30"/>
        <v>5</v>
      </c>
      <c r="DP29" s="122">
        <f t="shared" si="30"/>
        <v>0</v>
      </c>
      <c r="DQ29" s="240">
        <f t="shared" si="30"/>
        <v>32.599999999999994</v>
      </c>
      <c r="DR29" s="121">
        <f t="shared" si="30"/>
        <v>86.666666666666671</v>
      </c>
      <c r="DS29" s="122">
        <f t="shared" si="30"/>
        <v>96.857142857142861</v>
      </c>
      <c r="DT29" s="122">
        <f t="shared" si="30"/>
        <v>23.400000000000002</v>
      </c>
      <c r="DU29" s="122">
        <f t="shared" si="30"/>
        <v>55.999999999999993</v>
      </c>
      <c r="DV29" s="122">
        <f t="shared" si="30"/>
        <v>66.666666666666657</v>
      </c>
      <c r="DW29" s="122">
        <f t="shared" si="30"/>
        <v>0</v>
      </c>
      <c r="DX29" s="122">
        <f t="shared" si="30"/>
        <v>0</v>
      </c>
      <c r="DY29" s="123">
        <f t="shared" si="26"/>
        <v>11.200000000000001</v>
      </c>
      <c r="DZ29" s="250">
        <f t="shared" si="31"/>
        <v>12.559139784946236</v>
      </c>
      <c r="EA29" s="247">
        <f t="shared" si="31"/>
        <v>13.410138248847927</v>
      </c>
      <c r="EB29" s="247">
        <f t="shared" si="31"/>
        <v>0.89032258064516123</v>
      </c>
      <c r="EC29" s="247">
        <f t="shared" si="31"/>
        <v>11.29032258064516</v>
      </c>
      <c r="ED29" s="247">
        <f t="shared" si="31"/>
        <v>0</v>
      </c>
      <c r="EE29" s="247">
        <f t="shared" si="31"/>
        <v>0.64516129032258063</v>
      </c>
      <c r="EF29" s="247">
        <f t="shared" si="31"/>
        <v>0</v>
      </c>
      <c r="EG29" s="251">
        <f t="shared" si="31"/>
        <v>3.1548387096774189</v>
      </c>
      <c r="EH29" s="250">
        <f t="shared" si="31"/>
        <v>11.182795698924732</v>
      </c>
      <c r="EI29" s="247">
        <f t="shared" si="31"/>
        <v>15.622119815668203</v>
      </c>
      <c r="EJ29" s="247">
        <f t="shared" si="31"/>
        <v>2.2645161290322582</v>
      </c>
      <c r="EK29" s="247">
        <f t="shared" si="31"/>
        <v>9.0322580645161281</v>
      </c>
      <c r="EL29" s="247">
        <f t="shared" si="31"/>
        <v>8.6021505376344063</v>
      </c>
      <c r="EM29" s="247">
        <f t="shared" si="31"/>
        <v>0</v>
      </c>
      <c r="EN29" s="247">
        <f t="shared" si="31"/>
        <v>0</v>
      </c>
      <c r="EO29" s="258">
        <f t="shared" si="27"/>
        <v>1.0838709677419356</v>
      </c>
      <c r="EP29" s="133">
        <f t="shared" si="24"/>
        <v>41.949923195084487</v>
      </c>
      <c r="EQ29" s="134">
        <f t="shared" si="25"/>
        <v>47.787711213517667</v>
      </c>
      <c r="ER29" s="135" t="s">
        <v>86</v>
      </c>
      <c r="ES29" s="107" t="s">
        <v>86</v>
      </c>
      <c r="ET29" t="str">
        <f t="shared" si="4"/>
        <v>good</v>
      </c>
      <c r="EU29" t="str">
        <f t="shared" si="5"/>
        <v>good</v>
      </c>
    </row>
    <row r="30" spans="1:151">
      <c r="A30" s="217" t="s">
        <v>88</v>
      </c>
      <c r="B30" s="217" t="s">
        <v>124</v>
      </c>
      <c r="C30" s="217" t="s">
        <v>91</v>
      </c>
      <c r="D30" s="217" t="s">
        <v>180</v>
      </c>
      <c r="E30" s="217" t="s">
        <v>181</v>
      </c>
      <c r="F30" s="217">
        <v>513</v>
      </c>
      <c r="G30" s="219">
        <v>6.9</v>
      </c>
      <c r="H30" s="219">
        <v>7.93</v>
      </c>
      <c r="I30" s="219">
        <v>457</v>
      </c>
      <c r="J30" s="219">
        <v>2</v>
      </c>
      <c r="K30" s="219">
        <v>0.75</v>
      </c>
      <c r="L30" s="219">
        <v>0</v>
      </c>
      <c r="M30" s="219">
        <v>0</v>
      </c>
      <c r="N30" s="219">
        <v>5.25</v>
      </c>
      <c r="O30" s="219">
        <v>6.2</v>
      </c>
      <c r="P30" s="219">
        <v>8.7899999999999991</v>
      </c>
      <c r="Q30" s="219">
        <v>678</v>
      </c>
      <c r="R30" s="219">
        <v>2.2999999999999998</v>
      </c>
      <c r="S30" s="219">
        <v>2</v>
      </c>
      <c r="T30" s="219">
        <v>0.05</v>
      </c>
      <c r="U30" s="219">
        <v>0</v>
      </c>
      <c r="V30" s="221">
        <v>2.78</v>
      </c>
      <c r="W30" s="223">
        <v>7.5</v>
      </c>
      <c r="X30" s="223">
        <v>7</v>
      </c>
      <c r="Y30" s="223">
        <v>1000</v>
      </c>
      <c r="Z30" s="223">
        <v>10</v>
      </c>
      <c r="AA30" s="223">
        <v>1.5</v>
      </c>
      <c r="AB30" s="223">
        <v>1</v>
      </c>
      <c r="AC30" s="223">
        <v>0.3</v>
      </c>
      <c r="AD30" s="223">
        <v>5</v>
      </c>
      <c r="AE30" s="223">
        <v>7.5</v>
      </c>
      <c r="AF30" s="223">
        <v>7</v>
      </c>
      <c r="AG30" s="223">
        <v>1000</v>
      </c>
      <c r="AH30" s="223">
        <v>10</v>
      </c>
      <c r="AI30" s="223">
        <v>1.5</v>
      </c>
      <c r="AJ30" s="223">
        <v>1</v>
      </c>
      <c r="AK30" s="223">
        <v>0.3</v>
      </c>
      <c r="AL30" s="223">
        <v>5</v>
      </c>
      <c r="AM30" s="80">
        <v>4</v>
      </c>
      <c r="AN30" s="80">
        <v>5</v>
      </c>
      <c r="AO30" s="80">
        <v>3</v>
      </c>
      <c r="AP30" s="80">
        <v>5</v>
      </c>
      <c r="AQ30" s="80">
        <v>4</v>
      </c>
      <c r="AR30" s="80">
        <v>4</v>
      </c>
      <c r="AS30" s="80">
        <v>3</v>
      </c>
      <c r="AT30" s="80">
        <v>3</v>
      </c>
      <c r="AU30" s="80">
        <f t="shared" si="6"/>
        <v>31</v>
      </c>
      <c r="AV30" s="86">
        <v>0</v>
      </c>
      <c r="AW30" s="86">
        <v>0</v>
      </c>
      <c r="AX30" s="86">
        <v>0</v>
      </c>
      <c r="AY30" s="86">
        <v>0</v>
      </c>
      <c r="AZ30" s="86">
        <v>0</v>
      </c>
      <c r="BA30" s="86">
        <v>0</v>
      </c>
      <c r="BB30" s="86">
        <v>0</v>
      </c>
      <c r="BC30" s="86">
        <v>0</v>
      </c>
      <c r="BD30" s="86">
        <v>0</v>
      </c>
      <c r="BE30" s="86">
        <v>0</v>
      </c>
      <c r="BF30" s="86">
        <v>0</v>
      </c>
      <c r="BG30" s="86">
        <v>0</v>
      </c>
      <c r="BH30" s="86">
        <v>0</v>
      </c>
      <c r="BI30" s="86">
        <v>0</v>
      </c>
      <c r="BJ30" s="86">
        <v>0</v>
      </c>
      <c r="BK30" s="86">
        <v>0</v>
      </c>
      <c r="BL30" s="229">
        <v>1</v>
      </c>
      <c r="BM30" s="229">
        <v>1</v>
      </c>
      <c r="BN30" s="229">
        <v>1</v>
      </c>
      <c r="BO30" s="229">
        <v>1</v>
      </c>
      <c r="BP30" s="229">
        <v>1</v>
      </c>
      <c r="BQ30" s="229">
        <v>1</v>
      </c>
      <c r="BR30" s="229">
        <v>1</v>
      </c>
      <c r="BS30" s="229">
        <v>1</v>
      </c>
      <c r="BT30" s="229">
        <v>1</v>
      </c>
      <c r="BU30" s="229">
        <v>1</v>
      </c>
      <c r="BV30" s="229">
        <v>1</v>
      </c>
      <c r="BW30" s="229">
        <v>1</v>
      </c>
      <c r="BX30" s="229">
        <v>1</v>
      </c>
      <c r="BY30" s="229">
        <v>1</v>
      </c>
      <c r="BZ30" s="229">
        <v>1</v>
      </c>
      <c r="CA30" s="229">
        <v>1</v>
      </c>
      <c r="CB30" s="227">
        <f t="shared" si="28"/>
        <v>4</v>
      </c>
      <c r="CC30" s="227">
        <f t="shared" si="28"/>
        <v>5</v>
      </c>
      <c r="CD30" s="227">
        <f t="shared" si="28"/>
        <v>3</v>
      </c>
      <c r="CE30" s="227">
        <f t="shared" si="28"/>
        <v>5</v>
      </c>
      <c r="CF30" s="227">
        <f t="shared" si="28"/>
        <v>4</v>
      </c>
      <c r="CG30" s="227">
        <f t="shared" si="28"/>
        <v>4</v>
      </c>
      <c r="CH30" s="227">
        <f t="shared" si="28"/>
        <v>3</v>
      </c>
      <c r="CI30" s="227">
        <f t="shared" si="28"/>
        <v>3</v>
      </c>
      <c r="CJ30" s="227">
        <f t="shared" si="29"/>
        <v>4</v>
      </c>
      <c r="CK30" s="227">
        <f t="shared" si="29"/>
        <v>5</v>
      </c>
      <c r="CL30" s="227">
        <f t="shared" si="29"/>
        <v>3</v>
      </c>
      <c r="CM30" s="227">
        <f t="shared" si="29"/>
        <v>5</v>
      </c>
      <c r="CN30" s="227">
        <f t="shared" si="29"/>
        <v>4</v>
      </c>
      <c r="CO30" s="227">
        <f t="shared" si="29"/>
        <v>4</v>
      </c>
      <c r="CP30" s="227">
        <f t="shared" si="29"/>
        <v>3</v>
      </c>
      <c r="CQ30" s="231">
        <f t="shared" si="29"/>
        <v>3</v>
      </c>
      <c r="CR30" s="106">
        <f t="shared" si="7"/>
        <v>31</v>
      </c>
      <c r="CS30" s="111">
        <f t="shared" si="8"/>
        <v>31</v>
      </c>
      <c r="CT30" s="114">
        <f t="shared" si="9"/>
        <v>0.12903225806451613</v>
      </c>
      <c r="CU30" s="112">
        <f t="shared" si="10"/>
        <v>0.16129032258064516</v>
      </c>
      <c r="CV30" s="112">
        <f t="shared" si="11"/>
        <v>9.6774193548387094E-2</v>
      </c>
      <c r="CW30" s="112">
        <f t="shared" si="12"/>
        <v>0.16129032258064516</v>
      </c>
      <c r="CX30" s="112">
        <f t="shared" si="13"/>
        <v>0.12903225806451613</v>
      </c>
      <c r="CY30" s="112">
        <f t="shared" si="14"/>
        <v>0.12903225806451613</v>
      </c>
      <c r="CZ30" s="112">
        <f t="shared" si="15"/>
        <v>9.6774193548387094E-2</v>
      </c>
      <c r="DA30" s="112">
        <f t="shared" si="16"/>
        <v>9.6774193548387094E-2</v>
      </c>
      <c r="DB30" s="112">
        <f t="shared" si="16"/>
        <v>0.12903225806451613</v>
      </c>
      <c r="DC30" s="112">
        <f t="shared" si="17"/>
        <v>0.16129032258064516</v>
      </c>
      <c r="DD30" s="112">
        <f t="shared" si="18"/>
        <v>9.6774193548387094E-2</v>
      </c>
      <c r="DE30" s="112">
        <f t="shared" si="19"/>
        <v>0.16129032258064516</v>
      </c>
      <c r="DF30" s="112">
        <f t="shared" si="20"/>
        <v>0.12903225806451613</v>
      </c>
      <c r="DG30" s="112">
        <f t="shared" si="21"/>
        <v>0.12903225806451613</v>
      </c>
      <c r="DH30" s="112">
        <f t="shared" si="22"/>
        <v>9.6774193548387094E-2</v>
      </c>
      <c r="DI30" s="116">
        <f t="shared" si="23"/>
        <v>9.6774193548387094E-2</v>
      </c>
      <c r="DJ30" s="121">
        <f t="shared" si="30"/>
        <v>92</v>
      </c>
      <c r="DK30" s="122">
        <f t="shared" si="30"/>
        <v>113.28571428571428</v>
      </c>
      <c r="DL30" s="122">
        <f t="shared" si="30"/>
        <v>45.7</v>
      </c>
      <c r="DM30" s="122">
        <f t="shared" si="30"/>
        <v>20</v>
      </c>
      <c r="DN30" s="122">
        <f t="shared" si="30"/>
        <v>50</v>
      </c>
      <c r="DO30" s="122">
        <f t="shared" si="30"/>
        <v>0</v>
      </c>
      <c r="DP30" s="122">
        <f t="shared" si="30"/>
        <v>0</v>
      </c>
      <c r="DQ30" s="240">
        <f t="shared" si="30"/>
        <v>105</v>
      </c>
      <c r="DR30" s="121">
        <f t="shared" si="30"/>
        <v>82.666666666666671</v>
      </c>
      <c r="DS30" s="122">
        <f t="shared" si="30"/>
        <v>125.57142857142856</v>
      </c>
      <c r="DT30" s="122">
        <f t="shared" si="30"/>
        <v>67.800000000000011</v>
      </c>
      <c r="DU30" s="122">
        <f t="shared" si="30"/>
        <v>23</v>
      </c>
      <c r="DV30" s="122">
        <f t="shared" si="30"/>
        <v>133.33333333333331</v>
      </c>
      <c r="DW30" s="122">
        <f t="shared" si="30"/>
        <v>5</v>
      </c>
      <c r="DX30" s="122">
        <f t="shared" si="30"/>
        <v>0</v>
      </c>
      <c r="DY30" s="123">
        <f t="shared" si="26"/>
        <v>55.599999999999994</v>
      </c>
      <c r="DZ30" s="250">
        <f t="shared" si="31"/>
        <v>11.870967741935484</v>
      </c>
      <c r="EA30" s="247">
        <f t="shared" si="31"/>
        <v>18.271889400921658</v>
      </c>
      <c r="EB30" s="247">
        <f t="shared" si="31"/>
        <v>4.4225806451612906</v>
      </c>
      <c r="EC30" s="247">
        <f t="shared" si="31"/>
        <v>3.225806451612903</v>
      </c>
      <c r="ED30" s="247">
        <f t="shared" si="31"/>
        <v>6.4516129032258061</v>
      </c>
      <c r="EE30" s="247">
        <f t="shared" si="31"/>
        <v>0</v>
      </c>
      <c r="EF30" s="247">
        <f t="shared" si="31"/>
        <v>0</v>
      </c>
      <c r="EG30" s="251">
        <f t="shared" si="31"/>
        <v>10.161290322580644</v>
      </c>
      <c r="EH30" s="250">
        <f t="shared" si="31"/>
        <v>10.666666666666668</v>
      </c>
      <c r="EI30" s="247">
        <f t="shared" si="31"/>
        <v>20.253456221198153</v>
      </c>
      <c r="EJ30" s="247">
        <f t="shared" si="31"/>
        <v>6.5612903225806463</v>
      </c>
      <c r="EK30" s="247">
        <f t="shared" si="31"/>
        <v>3.7096774193548385</v>
      </c>
      <c r="EL30" s="247">
        <f t="shared" si="31"/>
        <v>17.204301075268813</v>
      </c>
      <c r="EM30" s="247">
        <f t="shared" si="31"/>
        <v>0.64516129032258063</v>
      </c>
      <c r="EN30" s="247">
        <f t="shared" si="31"/>
        <v>0</v>
      </c>
      <c r="EO30" s="258">
        <f>DI30*DY30</f>
        <v>5.3806451612903219</v>
      </c>
      <c r="EP30" s="133">
        <f t="shared" si="24"/>
        <v>54.404147465437788</v>
      </c>
      <c r="EQ30" s="134">
        <f t="shared" si="25"/>
        <v>64.421198156682024</v>
      </c>
      <c r="ER30" s="135" t="s">
        <v>86</v>
      </c>
      <c r="ES30" s="107" t="s">
        <v>86</v>
      </c>
      <c r="ET30" t="str">
        <f t="shared" si="4"/>
        <v>good</v>
      </c>
      <c r="EU30" t="str">
        <f t="shared" si="5"/>
        <v>good</v>
      </c>
    </row>
    <row r="31" spans="1:151">
      <c r="A31" s="217" t="s">
        <v>88</v>
      </c>
      <c r="B31" s="217" t="s">
        <v>125</v>
      </c>
      <c r="C31" s="217" t="s">
        <v>91</v>
      </c>
      <c r="D31" s="217" t="s">
        <v>182</v>
      </c>
      <c r="E31" s="217" t="s">
        <v>183</v>
      </c>
      <c r="F31" s="217">
        <v>472</v>
      </c>
      <c r="G31" s="219">
        <v>6.9</v>
      </c>
      <c r="H31" s="219">
        <v>2.13</v>
      </c>
      <c r="I31" s="219">
        <v>390</v>
      </c>
      <c r="J31" s="219">
        <v>1.3</v>
      </c>
      <c r="K31" s="219">
        <v>1</v>
      </c>
      <c r="L31" s="219">
        <v>0</v>
      </c>
      <c r="M31" s="219">
        <v>0</v>
      </c>
      <c r="N31" s="219">
        <v>7.12</v>
      </c>
      <c r="O31" s="219">
        <v>6.4</v>
      </c>
      <c r="P31" s="219">
        <v>6.98</v>
      </c>
      <c r="Q31" s="219">
        <v>568</v>
      </c>
      <c r="R31" s="219">
        <v>3.4</v>
      </c>
      <c r="S31" s="219">
        <v>2</v>
      </c>
      <c r="T31" s="219">
        <v>0.03</v>
      </c>
      <c r="U31" s="219">
        <v>0</v>
      </c>
      <c r="V31" s="221">
        <v>1.24</v>
      </c>
      <c r="W31" s="223">
        <v>7.5</v>
      </c>
      <c r="X31" s="223">
        <v>7</v>
      </c>
      <c r="Y31" s="223">
        <v>1000</v>
      </c>
      <c r="Z31" s="223">
        <v>10</v>
      </c>
      <c r="AA31" s="223">
        <v>1.5</v>
      </c>
      <c r="AB31" s="223">
        <v>1</v>
      </c>
      <c r="AC31" s="223">
        <v>0.3</v>
      </c>
      <c r="AD31" s="223">
        <v>5</v>
      </c>
      <c r="AE31" s="223">
        <v>7.5</v>
      </c>
      <c r="AF31" s="223">
        <v>7</v>
      </c>
      <c r="AG31" s="223">
        <v>1000</v>
      </c>
      <c r="AH31" s="223">
        <v>10</v>
      </c>
      <c r="AI31" s="223">
        <v>1.5</v>
      </c>
      <c r="AJ31" s="223">
        <v>1</v>
      </c>
      <c r="AK31" s="223">
        <v>0.3</v>
      </c>
      <c r="AL31" s="223">
        <v>5</v>
      </c>
      <c r="AM31" s="80">
        <v>4</v>
      </c>
      <c r="AN31" s="80">
        <v>5</v>
      </c>
      <c r="AO31" s="80">
        <v>3</v>
      </c>
      <c r="AP31" s="80">
        <v>5</v>
      </c>
      <c r="AQ31" s="80">
        <v>4</v>
      </c>
      <c r="AR31" s="80">
        <v>4</v>
      </c>
      <c r="AS31" s="80">
        <v>3</v>
      </c>
      <c r="AT31" s="80">
        <v>3</v>
      </c>
      <c r="AU31" s="80">
        <f>SUM(AM31:AT31)</f>
        <v>31</v>
      </c>
      <c r="AV31" s="86">
        <v>0</v>
      </c>
      <c r="AW31" s="86">
        <v>0</v>
      </c>
      <c r="AX31" s="86">
        <v>0</v>
      </c>
      <c r="AY31" s="86">
        <v>0</v>
      </c>
      <c r="AZ31" s="86">
        <v>0</v>
      </c>
      <c r="BA31" s="86">
        <v>0</v>
      </c>
      <c r="BB31" s="86">
        <v>0</v>
      </c>
      <c r="BC31" s="86">
        <v>0</v>
      </c>
      <c r="BD31" s="86">
        <v>0</v>
      </c>
      <c r="BE31" s="86">
        <v>0</v>
      </c>
      <c r="BF31" s="86">
        <v>0</v>
      </c>
      <c r="BG31" s="86">
        <v>0</v>
      </c>
      <c r="BH31" s="86">
        <v>0</v>
      </c>
      <c r="BI31" s="86">
        <v>0</v>
      </c>
      <c r="BJ31" s="86">
        <v>0</v>
      </c>
      <c r="BK31" s="86">
        <v>0</v>
      </c>
      <c r="BL31" s="229">
        <v>1</v>
      </c>
      <c r="BM31" s="229">
        <v>1</v>
      </c>
      <c r="BN31" s="229">
        <v>1</v>
      </c>
      <c r="BO31" s="229">
        <v>1</v>
      </c>
      <c r="BP31" s="229">
        <v>1</v>
      </c>
      <c r="BQ31" s="229">
        <v>1</v>
      </c>
      <c r="BR31" s="229">
        <v>1</v>
      </c>
      <c r="BS31" s="229">
        <v>1</v>
      </c>
      <c r="BT31" s="229">
        <v>1</v>
      </c>
      <c r="BU31" s="229">
        <v>1</v>
      </c>
      <c r="BV31" s="229">
        <v>1</v>
      </c>
      <c r="BW31" s="229">
        <v>1</v>
      </c>
      <c r="BX31" s="229">
        <v>1</v>
      </c>
      <c r="BY31" s="229">
        <v>1</v>
      </c>
      <c r="BZ31" s="229">
        <v>1</v>
      </c>
      <c r="CA31" s="229">
        <v>1</v>
      </c>
      <c r="CB31" s="227">
        <f t="shared" si="28"/>
        <v>4</v>
      </c>
      <c r="CC31" s="227">
        <f t="shared" si="28"/>
        <v>5</v>
      </c>
      <c r="CD31" s="227">
        <f t="shared" si="28"/>
        <v>3</v>
      </c>
      <c r="CE31" s="227">
        <f t="shared" si="28"/>
        <v>5</v>
      </c>
      <c r="CF31" s="227">
        <f t="shared" si="28"/>
        <v>4</v>
      </c>
      <c r="CG31" s="227">
        <f t="shared" si="28"/>
        <v>4</v>
      </c>
      <c r="CH31" s="227">
        <f t="shared" si="28"/>
        <v>3</v>
      </c>
      <c r="CI31" s="227">
        <f t="shared" si="28"/>
        <v>3</v>
      </c>
      <c r="CJ31" s="227">
        <f t="shared" si="29"/>
        <v>4</v>
      </c>
      <c r="CK31" s="227">
        <f t="shared" si="29"/>
        <v>5</v>
      </c>
      <c r="CL31" s="227">
        <f t="shared" si="29"/>
        <v>3</v>
      </c>
      <c r="CM31" s="227">
        <f t="shared" si="29"/>
        <v>5</v>
      </c>
      <c r="CN31" s="227">
        <f t="shared" si="29"/>
        <v>4</v>
      </c>
      <c r="CO31" s="227">
        <f t="shared" si="29"/>
        <v>4</v>
      </c>
      <c r="CP31" s="227">
        <f t="shared" si="29"/>
        <v>3</v>
      </c>
      <c r="CQ31" s="231">
        <f t="shared" si="29"/>
        <v>3</v>
      </c>
      <c r="CR31" s="106">
        <f t="shared" si="7"/>
        <v>31</v>
      </c>
      <c r="CS31" s="111">
        <f t="shared" si="8"/>
        <v>31</v>
      </c>
      <c r="CT31" s="114">
        <f t="shared" si="9"/>
        <v>0.12903225806451613</v>
      </c>
      <c r="CU31" s="112">
        <f t="shared" si="10"/>
        <v>0.16129032258064516</v>
      </c>
      <c r="CV31" s="112">
        <f t="shared" si="11"/>
        <v>9.6774193548387094E-2</v>
      </c>
      <c r="CW31" s="112">
        <f t="shared" si="12"/>
        <v>0.16129032258064516</v>
      </c>
      <c r="CX31" s="112">
        <f t="shared" si="13"/>
        <v>0.12903225806451613</v>
      </c>
      <c r="CY31" s="112">
        <f t="shared" si="14"/>
        <v>0.12903225806451613</v>
      </c>
      <c r="CZ31" s="112">
        <f t="shared" si="15"/>
        <v>9.6774193548387094E-2</v>
      </c>
      <c r="DA31" s="112">
        <f t="shared" si="16"/>
        <v>9.6774193548387094E-2</v>
      </c>
      <c r="DB31" s="112">
        <f t="shared" si="16"/>
        <v>0.12903225806451613</v>
      </c>
      <c r="DC31" s="112">
        <f t="shared" si="17"/>
        <v>0.16129032258064516</v>
      </c>
      <c r="DD31" s="112">
        <f t="shared" si="18"/>
        <v>9.6774193548387094E-2</v>
      </c>
      <c r="DE31" s="112">
        <f t="shared" si="19"/>
        <v>0.16129032258064516</v>
      </c>
      <c r="DF31" s="112">
        <f t="shared" si="20"/>
        <v>0.12903225806451613</v>
      </c>
      <c r="DG31" s="112">
        <f t="shared" si="21"/>
        <v>0.12903225806451613</v>
      </c>
      <c r="DH31" s="112">
        <f t="shared" si="22"/>
        <v>9.6774193548387094E-2</v>
      </c>
      <c r="DI31" s="116">
        <f t="shared" si="23"/>
        <v>9.6774193548387094E-2</v>
      </c>
      <c r="DJ31" s="121">
        <f t="shared" si="30"/>
        <v>92</v>
      </c>
      <c r="DK31" s="122">
        <f t="shared" si="30"/>
        <v>30.428571428571427</v>
      </c>
      <c r="DL31" s="122">
        <f t="shared" si="30"/>
        <v>39</v>
      </c>
      <c r="DM31" s="122">
        <f t="shared" si="30"/>
        <v>13</v>
      </c>
      <c r="DN31" s="122">
        <f t="shared" si="30"/>
        <v>66.666666666666657</v>
      </c>
      <c r="DO31" s="122">
        <f t="shared" si="30"/>
        <v>0</v>
      </c>
      <c r="DP31" s="122">
        <f t="shared" si="30"/>
        <v>0</v>
      </c>
      <c r="DQ31" s="240">
        <f t="shared" si="30"/>
        <v>142.4</v>
      </c>
      <c r="DR31" s="121">
        <f t="shared" si="30"/>
        <v>85.333333333333343</v>
      </c>
      <c r="DS31" s="122">
        <f t="shared" si="30"/>
        <v>99.714285714285722</v>
      </c>
      <c r="DT31" s="122">
        <f t="shared" si="30"/>
        <v>56.8</v>
      </c>
      <c r="DU31" s="122">
        <f t="shared" si="30"/>
        <v>34</v>
      </c>
      <c r="DV31" s="122">
        <f t="shared" si="30"/>
        <v>133.33333333333331</v>
      </c>
      <c r="DW31" s="122">
        <f t="shared" si="30"/>
        <v>3</v>
      </c>
      <c r="DX31" s="122">
        <f t="shared" si="30"/>
        <v>0</v>
      </c>
      <c r="DY31" s="123">
        <f t="shared" si="26"/>
        <v>24.8</v>
      </c>
      <c r="DZ31" s="250">
        <f t="shared" si="31"/>
        <v>11.870967741935484</v>
      </c>
      <c r="EA31" s="247">
        <f t="shared" si="31"/>
        <v>4.9078341013824884</v>
      </c>
      <c r="EB31" s="247">
        <f t="shared" si="31"/>
        <v>3.7741935483870965</v>
      </c>
      <c r="EC31" s="247">
        <f t="shared" si="31"/>
        <v>2.096774193548387</v>
      </c>
      <c r="ED31" s="247">
        <f t="shared" si="31"/>
        <v>8.6021505376344063</v>
      </c>
      <c r="EE31" s="247">
        <f t="shared" si="31"/>
        <v>0</v>
      </c>
      <c r="EF31" s="247">
        <f t="shared" si="31"/>
        <v>0</v>
      </c>
      <c r="EG31" s="251">
        <f t="shared" si="31"/>
        <v>13.780645161290323</v>
      </c>
      <c r="EH31" s="250">
        <f t="shared" si="31"/>
        <v>11.010752688172044</v>
      </c>
      <c r="EI31" s="247">
        <f t="shared" si="31"/>
        <v>16.082949308755762</v>
      </c>
      <c r="EJ31" s="247">
        <f t="shared" si="31"/>
        <v>5.4967741935483865</v>
      </c>
      <c r="EK31" s="247">
        <f t="shared" si="31"/>
        <v>5.4838709677419351</v>
      </c>
      <c r="EL31" s="247">
        <f t="shared" si="31"/>
        <v>17.204301075268813</v>
      </c>
      <c r="EM31" s="247">
        <f t="shared" si="31"/>
        <v>0.38709677419354838</v>
      </c>
      <c r="EN31" s="247">
        <f t="shared" si="31"/>
        <v>0</v>
      </c>
      <c r="EO31" s="258">
        <f t="shared" si="27"/>
        <v>2.4</v>
      </c>
      <c r="EP31" s="133">
        <f t="shared" si="24"/>
        <v>45.032565284178183</v>
      </c>
      <c r="EQ31" s="134">
        <f t="shared" si="25"/>
        <v>58.065745007680498</v>
      </c>
      <c r="ER31" s="135" t="s">
        <v>86</v>
      </c>
      <c r="ES31" s="107" t="s">
        <v>86</v>
      </c>
      <c r="ET31" t="str">
        <f t="shared" si="4"/>
        <v>good</v>
      </c>
      <c r="EU31" t="str">
        <f t="shared" si="5"/>
        <v>good</v>
      </c>
    </row>
    <row r="32" spans="1:151" s="188" customFormat="1">
      <c r="A32" s="217" t="s">
        <v>88</v>
      </c>
      <c r="B32" s="217" t="s">
        <v>509</v>
      </c>
      <c r="C32" s="217" t="s">
        <v>96</v>
      </c>
      <c r="D32" s="217" t="s">
        <v>510</v>
      </c>
      <c r="E32" s="217" t="s">
        <v>511</v>
      </c>
      <c r="F32" s="217">
        <v>1951</v>
      </c>
      <c r="G32" s="219">
        <v>7.2</v>
      </c>
      <c r="H32" s="219">
        <v>7.61</v>
      </c>
      <c r="I32" s="219">
        <v>346</v>
      </c>
      <c r="J32" s="219">
        <v>2</v>
      </c>
      <c r="K32" s="219">
        <v>0.5</v>
      </c>
      <c r="L32" s="219">
        <v>0.01</v>
      </c>
      <c r="M32" s="219">
        <v>0</v>
      </c>
      <c r="N32" s="219">
        <v>1.5</v>
      </c>
      <c r="O32" s="219">
        <v>6.9</v>
      </c>
      <c r="P32" s="219">
        <v>8.23</v>
      </c>
      <c r="Q32" s="219">
        <v>256</v>
      </c>
      <c r="R32" s="219">
        <v>3.5</v>
      </c>
      <c r="S32" s="219">
        <v>2</v>
      </c>
      <c r="T32" s="219">
        <v>0.05</v>
      </c>
      <c r="U32" s="219">
        <v>0</v>
      </c>
      <c r="V32" s="221">
        <v>0.56000000000000005</v>
      </c>
      <c r="W32" s="271">
        <v>7.5</v>
      </c>
      <c r="X32" s="271">
        <v>7</v>
      </c>
      <c r="Y32" s="271">
        <v>1000</v>
      </c>
      <c r="Z32" s="271">
        <v>10</v>
      </c>
      <c r="AA32" s="271">
        <v>1.5</v>
      </c>
      <c r="AB32" s="271">
        <v>1</v>
      </c>
      <c r="AC32" s="271">
        <v>0.3</v>
      </c>
      <c r="AD32" s="271">
        <v>5</v>
      </c>
      <c r="AE32" s="271">
        <v>7.5</v>
      </c>
      <c r="AF32" s="271">
        <v>7</v>
      </c>
      <c r="AG32" s="271">
        <v>1000</v>
      </c>
      <c r="AH32" s="271">
        <v>10</v>
      </c>
      <c r="AI32" s="271">
        <v>1.5</v>
      </c>
      <c r="AJ32" s="271">
        <v>1</v>
      </c>
      <c r="AK32" s="271">
        <v>0.3</v>
      </c>
      <c r="AL32" s="271">
        <v>5</v>
      </c>
      <c r="AM32" s="80">
        <v>4</v>
      </c>
      <c r="AN32" s="80">
        <v>5</v>
      </c>
      <c r="AO32" s="80">
        <v>3</v>
      </c>
      <c r="AP32" s="80">
        <v>5</v>
      </c>
      <c r="AQ32" s="80">
        <v>4</v>
      </c>
      <c r="AR32" s="80">
        <v>4</v>
      </c>
      <c r="AS32" s="80">
        <v>3</v>
      </c>
      <c r="AT32" s="80">
        <v>3</v>
      </c>
      <c r="AU32" s="80">
        <f t="shared" ref="AU32:AU44" si="32">SUM(AM32:AT32)</f>
        <v>31</v>
      </c>
      <c r="AV32" s="86">
        <v>0</v>
      </c>
      <c r="AW32" s="86">
        <v>0</v>
      </c>
      <c r="AX32" s="86">
        <v>0</v>
      </c>
      <c r="AY32" s="86">
        <v>0</v>
      </c>
      <c r="AZ32" s="86">
        <v>0</v>
      </c>
      <c r="BA32" s="86">
        <v>0</v>
      </c>
      <c r="BB32" s="86">
        <v>0</v>
      </c>
      <c r="BC32" s="86">
        <v>0</v>
      </c>
      <c r="BD32" s="86">
        <v>0</v>
      </c>
      <c r="BE32" s="86">
        <v>0</v>
      </c>
      <c r="BF32" s="86">
        <v>0</v>
      </c>
      <c r="BG32" s="86">
        <v>0</v>
      </c>
      <c r="BH32" s="86">
        <v>0</v>
      </c>
      <c r="BI32" s="86">
        <v>0</v>
      </c>
      <c r="BJ32" s="86">
        <v>0</v>
      </c>
      <c r="BK32" s="86">
        <v>0</v>
      </c>
      <c r="BL32" s="247">
        <v>1</v>
      </c>
      <c r="BM32" s="247">
        <v>1</v>
      </c>
      <c r="BN32" s="247">
        <v>1</v>
      </c>
      <c r="BO32" s="247">
        <v>1</v>
      </c>
      <c r="BP32" s="247">
        <v>1</v>
      </c>
      <c r="BQ32" s="247">
        <v>1</v>
      </c>
      <c r="BR32" s="247">
        <v>1</v>
      </c>
      <c r="BS32" s="247">
        <v>1</v>
      </c>
      <c r="BT32" s="247">
        <v>1</v>
      </c>
      <c r="BU32" s="247">
        <v>1</v>
      </c>
      <c r="BV32" s="247">
        <v>1</v>
      </c>
      <c r="BW32" s="247">
        <v>1</v>
      </c>
      <c r="BX32" s="247">
        <v>1</v>
      </c>
      <c r="BY32" s="247">
        <v>1</v>
      </c>
      <c r="BZ32" s="247">
        <v>1</v>
      </c>
      <c r="CA32" s="247">
        <v>1</v>
      </c>
      <c r="CB32" s="227">
        <f t="shared" si="28"/>
        <v>4</v>
      </c>
      <c r="CC32" s="227">
        <f t="shared" si="28"/>
        <v>5</v>
      </c>
      <c r="CD32" s="227">
        <f t="shared" si="28"/>
        <v>3</v>
      </c>
      <c r="CE32" s="227">
        <f t="shared" si="28"/>
        <v>5</v>
      </c>
      <c r="CF32" s="227">
        <f t="shared" si="28"/>
        <v>4</v>
      </c>
      <c r="CG32" s="227">
        <f t="shared" si="28"/>
        <v>4</v>
      </c>
      <c r="CH32" s="227">
        <f t="shared" si="28"/>
        <v>3</v>
      </c>
      <c r="CI32" s="227">
        <f t="shared" si="28"/>
        <v>3</v>
      </c>
      <c r="CJ32" s="227">
        <f t="shared" si="29"/>
        <v>4</v>
      </c>
      <c r="CK32" s="227">
        <f t="shared" si="29"/>
        <v>5</v>
      </c>
      <c r="CL32" s="227">
        <f t="shared" si="29"/>
        <v>3</v>
      </c>
      <c r="CM32" s="227">
        <f t="shared" si="29"/>
        <v>5</v>
      </c>
      <c r="CN32" s="227">
        <f t="shared" si="29"/>
        <v>4</v>
      </c>
      <c r="CO32" s="227">
        <f t="shared" si="29"/>
        <v>4</v>
      </c>
      <c r="CP32" s="227">
        <f t="shared" si="29"/>
        <v>3</v>
      </c>
      <c r="CQ32" s="231">
        <f t="shared" si="29"/>
        <v>3</v>
      </c>
      <c r="CR32" s="106">
        <f t="shared" si="7"/>
        <v>31</v>
      </c>
      <c r="CS32" s="111">
        <f t="shared" si="8"/>
        <v>31</v>
      </c>
      <c r="CT32" s="114">
        <f t="shared" si="9"/>
        <v>0.12903225806451613</v>
      </c>
      <c r="CU32" s="112">
        <f t="shared" si="10"/>
        <v>0.16129032258064516</v>
      </c>
      <c r="CV32" s="112">
        <f t="shared" si="11"/>
        <v>9.6774193548387094E-2</v>
      </c>
      <c r="CW32" s="112">
        <f t="shared" si="12"/>
        <v>0.16129032258064516</v>
      </c>
      <c r="CX32" s="112">
        <f t="shared" si="13"/>
        <v>0.12903225806451613</v>
      </c>
      <c r="CY32" s="112">
        <f t="shared" si="14"/>
        <v>0.12903225806451613</v>
      </c>
      <c r="CZ32" s="112">
        <f t="shared" si="15"/>
        <v>9.6774193548387094E-2</v>
      </c>
      <c r="DA32" s="112">
        <f t="shared" si="16"/>
        <v>9.6774193548387094E-2</v>
      </c>
      <c r="DB32" s="112">
        <f t="shared" si="16"/>
        <v>0.12903225806451613</v>
      </c>
      <c r="DC32" s="112">
        <f t="shared" si="17"/>
        <v>0.16129032258064516</v>
      </c>
      <c r="DD32" s="112">
        <f t="shared" si="18"/>
        <v>9.6774193548387094E-2</v>
      </c>
      <c r="DE32" s="112">
        <f t="shared" si="19"/>
        <v>0.16129032258064516</v>
      </c>
      <c r="DF32" s="112">
        <f t="shared" si="20"/>
        <v>0.12903225806451613</v>
      </c>
      <c r="DG32" s="112">
        <f t="shared" si="21"/>
        <v>0.12903225806451613</v>
      </c>
      <c r="DH32" s="112">
        <f t="shared" si="22"/>
        <v>9.6774193548387094E-2</v>
      </c>
      <c r="DI32" s="116">
        <f t="shared" si="23"/>
        <v>9.6774193548387094E-2</v>
      </c>
      <c r="DJ32" s="121">
        <f t="shared" si="30"/>
        <v>96.000000000000014</v>
      </c>
      <c r="DK32" s="122">
        <f t="shared" si="30"/>
        <v>108.71428571428572</v>
      </c>
      <c r="DL32" s="122">
        <f t="shared" si="30"/>
        <v>34.599999999999994</v>
      </c>
      <c r="DM32" s="122">
        <f t="shared" si="30"/>
        <v>20</v>
      </c>
      <c r="DN32" s="122">
        <f t="shared" si="30"/>
        <v>33.333333333333329</v>
      </c>
      <c r="DO32" s="122">
        <f t="shared" si="30"/>
        <v>1</v>
      </c>
      <c r="DP32" s="122">
        <f t="shared" si="30"/>
        <v>0</v>
      </c>
      <c r="DQ32" s="240">
        <f t="shared" si="30"/>
        <v>30</v>
      </c>
      <c r="DR32" s="121">
        <f t="shared" si="30"/>
        <v>92</v>
      </c>
      <c r="DS32" s="122">
        <f t="shared" si="30"/>
        <v>117.57142857142857</v>
      </c>
      <c r="DT32" s="122">
        <f t="shared" si="30"/>
        <v>25.6</v>
      </c>
      <c r="DU32" s="122">
        <f t="shared" si="30"/>
        <v>35</v>
      </c>
      <c r="DV32" s="122">
        <f t="shared" si="30"/>
        <v>133.33333333333331</v>
      </c>
      <c r="DW32" s="122">
        <f t="shared" si="30"/>
        <v>5</v>
      </c>
      <c r="DX32" s="122">
        <f t="shared" si="30"/>
        <v>0</v>
      </c>
      <c r="DY32" s="123">
        <f t="shared" si="26"/>
        <v>11.200000000000001</v>
      </c>
      <c r="DZ32" s="250">
        <f t="shared" si="31"/>
        <v>12.38709677419355</v>
      </c>
      <c r="EA32" s="247">
        <f t="shared" si="31"/>
        <v>17.534562211981569</v>
      </c>
      <c r="EB32" s="247">
        <f t="shared" si="31"/>
        <v>3.3483870967741929</v>
      </c>
      <c r="EC32" s="247">
        <f t="shared" si="31"/>
        <v>3.225806451612903</v>
      </c>
      <c r="ED32" s="247">
        <f t="shared" si="31"/>
        <v>4.3010752688172031</v>
      </c>
      <c r="EE32" s="247">
        <f t="shared" si="31"/>
        <v>0.12903225806451613</v>
      </c>
      <c r="EF32" s="247">
        <f t="shared" si="31"/>
        <v>0</v>
      </c>
      <c r="EG32" s="251">
        <f t="shared" si="31"/>
        <v>2.903225806451613</v>
      </c>
      <c r="EH32" s="250">
        <f t="shared" si="31"/>
        <v>11.870967741935484</v>
      </c>
      <c r="EI32" s="247">
        <f t="shared" si="31"/>
        <v>18.963133640552993</v>
      </c>
      <c r="EJ32" s="247">
        <f t="shared" si="31"/>
        <v>2.4774193548387098</v>
      </c>
      <c r="EK32" s="247">
        <f t="shared" si="31"/>
        <v>5.6451612903225801</v>
      </c>
      <c r="EL32" s="247">
        <f t="shared" si="31"/>
        <v>17.204301075268813</v>
      </c>
      <c r="EM32" s="247">
        <f t="shared" si="31"/>
        <v>0.64516129032258063</v>
      </c>
      <c r="EN32" s="247">
        <f t="shared" si="31"/>
        <v>0</v>
      </c>
      <c r="EO32" s="258">
        <f t="shared" si="27"/>
        <v>1.0838709677419356</v>
      </c>
      <c r="EP32" s="269">
        <f t="shared" si="24"/>
        <v>43.829185867895546</v>
      </c>
      <c r="EQ32" s="270">
        <f t="shared" si="25"/>
        <v>57.890015360983099</v>
      </c>
      <c r="ER32" s="135" t="s">
        <v>86</v>
      </c>
      <c r="ES32" s="107" t="s">
        <v>86</v>
      </c>
      <c r="ET32" s="188" t="str">
        <f t="shared" si="4"/>
        <v>good</v>
      </c>
      <c r="EU32" s="188" t="str">
        <f t="shared" si="5"/>
        <v>good</v>
      </c>
    </row>
    <row r="33" spans="1:151">
      <c r="A33" s="217" t="s">
        <v>88</v>
      </c>
      <c r="B33" s="217" t="s">
        <v>126</v>
      </c>
      <c r="C33" s="217" t="s">
        <v>96</v>
      </c>
      <c r="D33" s="217" t="s">
        <v>184</v>
      </c>
      <c r="E33" s="217" t="s">
        <v>185</v>
      </c>
      <c r="F33" s="217">
        <v>1247</v>
      </c>
      <c r="G33" s="219">
        <v>7.3</v>
      </c>
      <c r="H33" s="219">
        <v>4.24</v>
      </c>
      <c r="I33" s="219">
        <v>49</v>
      </c>
      <c r="J33" s="219">
        <v>2</v>
      </c>
      <c r="K33" s="219"/>
      <c r="L33" s="219">
        <v>0.03</v>
      </c>
      <c r="M33" s="219">
        <v>0</v>
      </c>
      <c r="N33" s="219">
        <v>2.4300000000000002</v>
      </c>
      <c r="O33" s="219">
        <v>6.4</v>
      </c>
      <c r="P33" s="219">
        <v>7.89</v>
      </c>
      <c r="Q33" s="219">
        <v>89</v>
      </c>
      <c r="R33" s="219">
        <v>1.78</v>
      </c>
      <c r="S33" s="219">
        <v>2</v>
      </c>
      <c r="T33" s="219">
        <v>0.05</v>
      </c>
      <c r="U33" s="219">
        <v>0</v>
      </c>
      <c r="V33" s="221">
        <v>0.78</v>
      </c>
      <c r="W33" s="223">
        <v>7.5</v>
      </c>
      <c r="X33" s="223">
        <v>7</v>
      </c>
      <c r="Y33" s="223">
        <v>1000</v>
      </c>
      <c r="Z33" s="223">
        <v>10</v>
      </c>
      <c r="AA33" s="223">
        <v>1.5</v>
      </c>
      <c r="AB33" s="223">
        <v>1</v>
      </c>
      <c r="AC33" s="223">
        <v>0.3</v>
      </c>
      <c r="AD33" s="223">
        <v>5</v>
      </c>
      <c r="AE33" s="223">
        <v>7.5</v>
      </c>
      <c r="AF33" s="223">
        <v>7</v>
      </c>
      <c r="AG33" s="223">
        <v>1000</v>
      </c>
      <c r="AH33" s="223">
        <v>10</v>
      </c>
      <c r="AI33" s="223">
        <v>1.5</v>
      </c>
      <c r="AJ33" s="223">
        <v>1</v>
      </c>
      <c r="AK33" s="223">
        <v>0.3</v>
      </c>
      <c r="AL33" s="223">
        <v>5</v>
      </c>
      <c r="AM33" s="80">
        <v>4</v>
      </c>
      <c r="AN33" s="80">
        <v>5</v>
      </c>
      <c r="AO33" s="80">
        <v>3</v>
      </c>
      <c r="AP33" s="80">
        <v>5</v>
      </c>
      <c r="AQ33" s="80">
        <v>4</v>
      </c>
      <c r="AR33" s="80">
        <v>4</v>
      </c>
      <c r="AS33" s="80">
        <v>3</v>
      </c>
      <c r="AT33" s="80">
        <v>3</v>
      </c>
      <c r="AU33" s="80">
        <f t="shared" si="32"/>
        <v>31</v>
      </c>
      <c r="AV33" s="86">
        <v>0</v>
      </c>
      <c r="AW33" s="86">
        <v>0</v>
      </c>
      <c r="AX33" s="86">
        <v>0</v>
      </c>
      <c r="AY33" s="86">
        <v>0</v>
      </c>
      <c r="AZ33" s="86">
        <v>0</v>
      </c>
      <c r="BA33" s="86">
        <v>0</v>
      </c>
      <c r="BB33" s="86">
        <v>0</v>
      </c>
      <c r="BC33" s="86">
        <v>0</v>
      </c>
      <c r="BD33" s="86">
        <v>0</v>
      </c>
      <c r="BE33" s="86">
        <v>0</v>
      </c>
      <c r="BF33" s="86">
        <v>0</v>
      </c>
      <c r="BG33" s="86">
        <v>0</v>
      </c>
      <c r="BH33" s="86">
        <v>0</v>
      </c>
      <c r="BI33" s="86">
        <v>0</v>
      </c>
      <c r="BJ33" s="86">
        <v>0</v>
      </c>
      <c r="BK33" s="86">
        <v>0</v>
      </c>
      <c r="BL33" s="229">
        <v>1</v>
      </c>
      <c r="BM33" s="229">
        <v>1</v>
      </c>
      <c r="BN33" s="229">
        <v>1</v>
      </c>
      <c r="BO33" s="229">
        <v>1</v>
      </c>
      <c r="BP33" s="229">
        <v>1</v>
      </c>
      <c r="BQ33" s="229">
        <v>1</v>
      </c>
      <c r="BR33" s="229">
        <v>1</v>
      </c>
      <c r="BS33" s="229">
        <v>1</v>
      </c>
      <c r="BT33" s="229">
        <v>1</v>
      </c>
      <c r="BU33" s="229">
        <v>1</v>
      </c>
      <c r="BV33" s="229">
        <v>1</v>
      </c>
      <c r="BW33" s="229">
        <v>1</v>
      </c>
      <c r="BX33" s="229">
        <v>1</v>
      </c>
      <c r="BY33" s="229">
        <v>1</v>
      </c>
      <c r="BZ33" s="229">
        <v>1</v>
      </c>
      <c r="CA33" s="229">
        <v>1</v>
      </c>
      <c r="CB33" s="227">
        <f t="shared" si="28"/>
        <v>4</v>
      </c>
      <c r="CC33" s="227">
        <f t="shared" si="28"/>
        <v>5</v>
      </c>
      <c r="CD33" s="227">
        <f t="shared" si="28"/>
        <v>3</v>
      </c>
      <c r="CE33" s="227">
        <f t="shared" si="28"/>
        <v>5</v>
      </c>
      <c r="CF33" s="227">
        <f t="shared" si="28"/>
        <v>4</v>
      </c>
      <c r="CG33" s="227">
        <f t="shared" si="28"/>
        <v>4</v>
      </c>
      <c r="CH33" s="227">
        <f t="shared" si="28"/>
        <v>3</v>
      </c>
      <c r="CI33" s="227">
        <f t="shared" si="28"/>
        <v>3</v>
      </c>
      <c r="CJ33" s="227">
        <f t="shared" si="29"/>
        <v>4</v>
      </c>
      <c r="CK33" s="227">
        <f t="shared" si="29"/>
        <v>5</v>
      </c>
      <c r="CL33" s="227">
        <f t="shared" si="29"/>
        <v>3</v>
      </c>
      <c r="CM33" s="227">
        <f t="shared" si="29"/>
        <v>5</v>
      </c>
      <c r="CN33" s="227">
        <f t="shared" si="29"/>
        <v>4</v>
      </c>
      <c r="CO33" s="227">
        <f t="shared" si="29"/>
        <v>4</v>
      </c>
      <c r="CP33" s="227">
        <f t="shared" si="29"/>
        <v>3</v>
      </c>
      <c r="CQ33" s="231">
        <f t="shared" si="29"/>
        <v>3</v>
      </c>
      <c r="CR33" s="106">
        <f t="shared" si="7"/>
        <v>31</v>
      </c>
      <c r="CS33" s="111">
        <f t="shared" si="8"/>
        <v>31</v>
      </c>
      <c r="CT33" s="114">
        <f t="shared" si="9"/>
        <v>0.12903225806451613</v>
      </c>
      <c r="CU33" s="112">
        <f t="shared" si="10"/>
        <v>0.16129032258064516</v>
      </c>
      <c r="CV33" s="112">
        <f t="shared" si="11"/>
        <v>9.6774193548387094E-2</v>
      </c>
      <c r="CW33" s="112">
        <f t="shared" si="12"/>
        <v>0.16129032258064516</v>
      </c>
      <c r="CX33" s="112">
        <f t="shared" si="13"/>
        <v>0.12903225806451613</v>
      </c>
      <c r="CY33" s="112">
        <f t="shared" si="14"/>
        <v>0.12903225806451613</v>
      </c>
      <c r="CZ33" s="112">
        <f t="shared" si="15"/>
        <v>9.6774193548387094E-2</v>
      </c>
      <c r="DA33" s="112">
        <f t="shared" si="16"/>
        <v>9.6774193548387094E-2</v>
      </c>
      <c r="DB33" s="112">
        <f t="shared" si="16"/>
        <v>0.12903225806451613</v>
      </c>
      <c r="DC33" s="112">
        <f t="shared" si="17"/>
        <v>0.16129032258064516</v>
      </c>
      <c r="DD33" s="112">
        <f t="shared" si="18"/>
        <v>9.6774193548387094E-2</v>
      </c>
      <c r="DE33" s="112">
        <f t="shared" si="19"/>
        <v>0.16129032258064516</v>
      </c>
      <c r="DF33" s="112">
        <f t="shared" si="20"/>
        <v>0.12903225806451613</v>
      </c>
      <c r="DG33" s="112">
        <f t="shared" si="21"/>
        <v>0.12903225806451613</v>
      </c>
      <c r="DH33" s="112">
        <f t="shared" si="22"/>
        <v>9.6774193548387094E-2</v>
      </c>
      <c r="DI33" s="116">
        <f t="shared" si="23"/>
        <v>9.6774193548387094E-2</v>
      </c>
      <c r="DJ33" s="121">
        <f t="shared" si="30"/>
        <v>97.333333333333329</v>
      </c>
      <c r="DK33" s="122">
        <f t="shared" si="30"/>
        <v>60.571428571428577</v>
      </c>
      <c r="DL33" s="122">
        <f t="shared" si="30"/>
        <v>4.9000000000000004</v>
      </c>
      <c r="DM33" s="122">
        <f t="shared" si="30"/>
        <v>20</v>
      </c>
      <c r="DN33" s="122">
        <f t="shared" si="30"/>
        <v>0</v>
      </c>
      <c r="DO33" s="122">
        <f t="shared" si="30"/>
        <v>3</v>
      </c>
      <c r="DP33" s="122">
        <f t="shared" si="30"/>
        <v>0</v>
      </c>
      <c r="DQ33" s="240">
        <f t="shared" si="30"/>
        <v>48.6</v>
      </c>
      <c r="DR33" s="121">
        <f t="shared" si="30"/>
        <v>85.333333333333343</v>
      </c>
      <c r="DS33" s="122">
        <f t="shared" si="30"/>
        <v>112.71428571428569</v>
      </c>
      <c r="DT33" s="122">
        <f t="shared" si="30"/>
        <v>8.9</v>
      </c>
      <c r="DU33" s="122">
        <f t="shared" si="30"/>
        <v>17.8</v>
      </c>
      <c r="DV33" s="122">
        <f t="shared" si="30"/>
        <v>133.33333333333331</v>
      </c>
      <c r="DW33" s="122">
        <f t="shared" si="30"/>
        <v>5</v>
      </c>
      <c r="DX33" s="122">
        <f t="shared" si="30"/>
        <v>0</v>
      </c>
      <c r="DY33" s="123">
        <f t="shared" si="26"/>
        <v>15.6</v>
      </c>
      <c r="DZ33" s="250">
        <f t="shared" si="31"/>
        <v>12.559139784946236</v>
      </c>
      <c r="EA33" s="247">
        <f t="shared" si="31"/>
        <v>9.7695852534562224</v>
      </c>
      <c r="EB33" s="247">
        <f t="shared" si="31"/>
        <v>0.47419354838709682</v>
      </c>
      <c r="EC33" s="247">
        <f t="shared" si="31"/>
        <v>3.225806451612903</v>
      </c>
      <c r="ED33" s="247">
        <f t="shared" si="31"/>
        <v>0</v>
      </c>
      <c r="EE33" s="247">
        <f t="shared" si="31"/>
        <v>0.38709677419354838</v>
      </c>
      <c r="EF33" s="247">
        <f t="shared" si="31"/>
        <v>0</v>
      </c>
      <c r="EG33" s="251">
        <f t="shared" si="31"/>
        <v>4.7032258064516128</v>
      </c>
      <c r="EH33" s="250">
        <f t="shared" si="31"/>
        <v>11.010752688172044</v>
      </c>
      <c r="EI33" s="247">
        <f t="shared" si="31"/>
        <v>18.179723502304142</v>
      </c>
      <c r="EJ33" s="247">
        <f t="shared" si="31"/>
        <v>0.8612903225806452</v>
      </c>
      <c r="EK33" s="247">
        <f t="shared" si="31"/>
        <v>2.870967741935484</v>
      </c>
      <c r="EL33" s="247">
        <f t="shared" si="31"/>
        <v>17.204301075268813</v>
      </c>
      <c r="EM33" s="247">
        <f t="shared" si="31"/>
        <v>0.64516129032258063</v>
      </c>
      <c r="EN33" s="247">
        <f t="shared" si="31"/>
        <v>0</v>
      </c>
      <c r="EO33" s="258">
        <f t="shared" si="27"/>
        <v>1.5096774193548386</v>
      </c>
      <c r="EP33" s="133">
        <f t="shared" si="24"/>
        <v>31.11904761904762</v>
      </c>
      <c r="EQ33" s="134">
        <f t="shared" si="25"/>
        <v>52.281874039938558</v>
      </c>
      <c r="ER33" s="135" t="s">
        <v>86</v>
      </c>
      <c r="ES33" s="107" t="s">
        <v>86</v>
      </c>
      <c r="ET33" t="str">
        <f t="shared" si="4"/>
        <v>good</v>
      </c>
      <c r="EU33" t="str">
        <f t="shared" si="5"/>
        <v>good</v>
      </c>
    </row>
    <row r="34" spans="1:151">
      <c r="A34" s="217" t="s">
        <v>88</v>
      </c>
      <c r="B34" s="217" t="s">
        <v>127</v>
      </c>
      <c r="C34" s="217" t="s">
        <v>96</v>
      </c>
      <c r="D34" s="217" t="s">
        <v>186</v>
      </c>
      <c r="E34" s="217" t="s">
        <v>187</v>
      </c>
      <c r="F34" s="217">
        <v>1339</v>
      </c>
      <c r="G34" s="219">
        <v>7.4</v>
      </c>
      <c r="H34" s="219">
        <v>5.68</v>
      </c>
      <c r="I34" s="219">
        <v>56</v>
      </c>
      <c r="J34" s="219">
        <v>0.8</v>
      </c>
      <c r="K34" s="219">
        <v>0</v>
      </c>
      <c r="L34" s="219">
        <v>0.05</v>
      </c>
      <c r="M34" s="219">
        <v>0</v>
      </c>
      <c r="N34" s="219">
        <v>3.15</v>
      </c>
      <c r="O34" s="219">
        <v>6.8</v>
      </c>
      <c r="P34" s="219">
        <v>7.16</v>
      </c>
      <c r="Q34" s="219">
        <v>159</v>
      </c>
      <c r="R34" s="219">
        <v>1.25</v>
      </c>
      <c r="S34" s="219">
        <v>1</v>
      </c>
      <c r="T34" s="219">
        <v>0.03</v>
      </c>
      <c r="U34" s="219">
        <v>0</v>
      </c>
      <c r="V34" s="221">
        <v>0.25</v>
      </c>
      <c r="W34" s="223">
        <v>7.5</v>
      </c>
      <c r="X34" s="223">
        <v>7</v>
      </c>
      <c r="Y34" s="223">
        <v>1000</v>
      </c>
      <c r="Z34" s="223">
        <v>10</v>
      </c>
      <c r="AA34" s="223">
        <v>1.5</v>
      </c>
      <c r="AB34" s="223">
        <v>1</v>
      </c>
      <c r="AC34" s="223">
        <v>0.3</v>
      </c>
      <c r="AD34" s="223">
        <v>5</v>
      </c>
      <c r="AE34" s="223">
        <v>7.5</v>
      </c>
      <c r="AF34" s="223">
        <v>7</v>
      </c>
      <c r="AG34" s="223">
        <v>1000</v>
      </c>
      <c r="AH34" s="223">
        <v>10</v>
      </c>
      <c r="AI34" s="223">
        <v>1.5</v>
      </c>
      <c r="AJ34" s="223">
        <v>1</v>
      </c>
      <c r="AK34" s="223">
        <v>0.3</v>
      </c>
      <c r="AL34" s="223">
        <v>5</v>
      </c>
      <c r="AM34" s="80">
        <v>4</v>
      </c>
      <c r="AN34" s="80">
        <v>5</v>
      </c>
      <c r="AO34" s="80">
        <v>3</v>
      </c>
      <c r="AP34" s="80">
        <v>5</v>
      </c>
      <c r="AQ34" s="80">
        <v>4</v>
      </c>
      <c r="AR34" s="80">
        <v>4</v>
      </c>
      <c r="AS34" s="80">
        <v>3</v>
      </c>
      <c r="AT34" s="80">
        <v>3</v>
      </c>
      <c r="AU34" s="80">
        <f t="shared" si="32"/>
        <v>31</v>
      </c>
      <c r="AV34" s="86">
        <v>0</v>
      </c>
      <c r="AW34" s="86">
        <v>0</v>
      </c>
      <c r="AX34" s="86">
        <v>0</v>
      </c>
      <c r="AY34" s="86">
        <v>0</v>
      </c>
      <c r="AZ34" s="86">
        <v>0</v>
      </c>
      <c r="BA34" s="86">
        <v>0</v>
      </c>
      <c r="BB34" s="86">
        <v>0</v>
      </c>
      <c r="BC34" s="86">
        <v>0</v>
      </c>
      <c r="BD34" s="86">
        <v>0</v>
      </c>
      <c r="BE34" s="86">
        <v>0</v>
      </c>
      <c r="BF34" s="86">
        <v>0</v>
      </c>
      <c r="BG34" s="86">
        <v>0</v>
      </c>
      <c r="BH34" s="86">
        <v>0</v>
      </c>
      <c r="BI34" s="86">
        <v>0</v>
      </c>
      <c r="BJ34" s="86">
        <v>0</v>
      </c>
      <c r="BK34" s="86">
        <v>0</v>
      </c>
      <c r="BL34" s="229">
        <v>1</v>
      </c>
      <c r="BM34" s="229">
        <v>1</v>
      </c>
      <c r="BN34" s="229">
        <v>1</v>
      </c>
      <c r="BO34" s="229">
        <v>1</v>
      </c>
      <c r="BP34" s="229">
        <v>1</v>
      </c>
      <c r="BQ34" s="229">
        <v>1</v>
      </c>
      <c r="BR34" s="229">
        <v>1</v>
      </c>
      <c r="BS34" s="229">
        <v>1</v>
      </c>
      <c r="BT34" s="229">
        <v>1</v>
      </c>
      <c r="BU34" s="229">
        <v>1</v>
      </c>
      <c r="BV34" s="229">
        <v>1</v>
      </c>
      <c r="BW34" s="229">
        <v>1</v>
      </c>
      <c r="BX34" s="229">
        <v>1</v>
      </c>
      <c r="BY34" s="229">
        <v>1</v>
      </c>
      <c r="BZ34" s="229">
        <v>1</v>
      </c>
      <c r="CA34" s="229">
        <v>1</v>
      </c>
      <c r="CB34" s="227">
        <f t="shared" si="28"/>
        <v>4</v>
      </c>
      <c r="CC34" s="227">
        <f t="shared" si="28"/>
        <v>5</v>
      </c>
      <c r="CD34" s="227">
        <f t="shared" si="28"/>
        <v>3</v>
      </c>
      <c r="CE34" s="227">
        <f t="shared" si="28"/>
        <v>5</v>
      </c>
      <c r="CF34" s="227">
        <f t="shared" si="28"/>
        <v>4</v>
      </c>
      <c r="CG34" s="227">
        <f t="shared" si="28"/>
        <v>4</v>
      </c>
      <c r="CH34" s="227">
        <f t="shared" si="28"/>
        <v>3</v>
      </c>
      <c r="CI34" s="227">
        <f t="shared" si="28"/>
        <v>3</v>
      </c>
      <c r="CJ34" s="227">
        <f t="shared" si="29"/>
        <v>4</v>
      </c>
      <c r="CK34" s="227">
        <f t="shared" si="29"/>
        <v>5</v>
      </c>
      <c r="CL34" s="227">
        <f t="shared" si="29"/>
        <v>3</v>
      </c>
      <c r="CM34" s="227">
        <f t="shared" si="29"/>
        <v>5</v>
      </c>
      <c r="CN34" s="227">
        <f t="shared" si="29"/>
        <v>4</v>
      </c>
      <c r="CO34" s="227">
        <f t="shared" si="29"/>
        <v>4</v>
      </c>
      <c r="CP34" s="227">
        <f t="shared" si="29"/>
        <v>3</v>
      </c>
      <c r="CQ34" s="231">
        <f t="shared" si="29"/>
        <v>3</v>
      </c>
      <c r="CR34" s="106">
        <f t="shared" si="7"/>
        <v>31</v>
      </c>
      <c r="CS34" s="111">
        <f t="shared" si="8"/>
        <v>31</v>
      </c>
      <c r="CT34" s="114">
        <f t="shared" si="9"/>
        <v>0.12903225806451613</v>
      </c>
      <c r="CU34" s="112">
        <f t="shared" si="10"/>
        <v>0.16129032258064516</v>
      </c>
      <c r="CV34" s="112">
        <f t="shared" si="11"/>
        <v>9.6774193548387094E-2</v>
      </c>
      <c r="CW34" s="112">
        <f t="shared" si="12"/>
        <v>0.16129032258064516</v>
      </c>
      <c r="CX34" s="112">
        <f t="shared" si="13"/>
        <v>0.12903225806451613</v>
      </c>
      <c r="CY34" s="112">
        <f t="shared" si="14"/>
        <v>0.12903225806451613</v>
      </c>
      <c r="CZ34" s="112">
        <f t="shared" si="15"/>
        <v>9.6774193548387094E-2</v>
      </c>
      <c r="DA34" s="112">
        <f t="shared" si="16"/>
        <v>9.6774193548387094E-2</v>
      </c>
      <c r="DB34" s="112">
        <f t="shared" si="16"/>
        <v>0.12903225806451613</v>
      </c>
      <c r="DC34" s="112">
        <f t="shared" si="17"/>
        <v>0.16129032258064516</v>
      </c>
      <c r="DD34" s="112">
        <f t="shared" si="18"/>
        <v>9.6774193548387094E-2</v>
      </c>
      <c r="DE34" s="112">
        <f t="shared" si="19"/>
        <v>0.16129032258064516</v>
      </c>
      <c r="DF34" s="112">
        <f t="shared" si="20"/>
        <v>0.12903225806451613</v>
      </c>
      <c r="DG34" s="112">
        <f t="shared" si="21"/>
        <v>0.12903225806451613</v>
      </c>
      <c r="DH34" s="112">
        <f t="shared" si="22"/>
        <v>9.6774193548387094E-2</v>
      </c>
      <c r="DI34" s="116">
        <f t="shared" si="23"/>
        <v>9.6774193548387094E-2</v>
      </c>
      <c r="DJ34" s="121">
        <f t="shared" si="30"/>
        <v>98.666666666666671</v>
      </c>
      <c r="DK34" s="122">
        <f t="shared" si="30"/>
        <v>81.142857142857139</v>
      </c>
      <c r="DL34" s="122">
        <f t="shared" si="30"/>
        <v>5.6000000000000005</v>
      </c>
      <c r="DM34" s="122">
        <f t="shared" si="30"/>
        <v>8</v>
      </c>
      <c r="DN34" s="122">
        <f t="shared" si="30"/>
        <v>0</v>
      </c>
      <c r="DO34" s="122">
        <f t="shared" si="30"/>
        <v>5</v>
      </c>
      <c r="DP34" s="122">
        <f t="shared" si="30"/>
        <v>0</v>
      </c>
      <c r="DQ34" s="240">
        <f t="shared" si="30"/>
        <v>63</v>
      </c>
      <c r="DR34" s="121">
        <f t="shared" si="30"/>
        <v>90.666666666666657</v>
      </c>
      <c r="DS34" s="122">
        <f t="shared" si="30"/>
        <v>102.28571428571429</v>
      </c>
      <c r="DT34" s="122">
        <f t="shared" si="30"/>
        <v>15.9</v>
      </c>
      <c r="DU34" s="122">
        <f t="shared" si="30"/>
        <v>12.5</v>
      </c>
      <c r="DV34" s="122">
        <f t="shared" si="30"/>
        <v>66.666666666666657</v>
      </c>
      <c r="DW34" s="122">
        <f t="shared" si="30"/>
        <v>3</v>
      </c>
      <c r="DX34" s="122">
        <f t="shared" si="30"/>
        <v>0</v>
      </c>
      <c r="DY34" s="123">
        <f t="shared" si="26"/>
        <v>5</v>
      </c>
      <c r="DZ34" s="250">
        <f t="shared" si="31"/>
        <v>12.731182795698926</v>
      </c>
      <c r="EA34" s="247">
        <f t="shared" si="31"/>
        <v>13.087557603686635</v>
      </c>
      <c r="EB34" s="247">
        <f t="shared" si="31"/>
        <v>0.54193548387096779</v>
      </c>
      <c r="EC34" s="247">
        <f t="shared" si="31"/>
        <v>1.2903225806451613</v>
      </c>
      <c r="ED34" s="247">
        <f t="shared" si="31"/>
        <v>0</v>
      </c>
      <c r="EE34" s="247">
        <f t="shared" si="31"/>
        <v>0.64516129032258063</v>
      </c>
      <c r="EF34" s="247">
        <f t="shared" si="31"/>
        <v>0</v>
      </c>
      <c r="EG34" s="251">
        <f t="shared" si="31"/>
        <v>6.096774193548387</v>
      </c>
      <c r="EH34" s="250">
        <f t="shared" si="31"/>
        <v>11.698924731182794</v>
      </c>
      <c r="EI34" s="247">
        <f t="shared" si="31"/>
        <v>16.497695852534562</v>
      </c>
      <c r="EJ34" s="247">
        <f t="shared" si="31"/>
        <v>1.5387096774193549</v>
      </c>
      <c r="EK34" s="247">
        <f t="shared" si="31"/>
        <v>2.0161290322580645</v>
      </c>
      <c r="EL34" s="247">
        <f t="shared" si="31"/>
        <v>8.6021505376344063</v>
      </c>
      <c r="EM34" s="247">
        <f t="shared" si="31"/>
        <v>0.38709677419354838</v>
      </c>
      <c r="EN34" s="247">
        <f t="shared" si="31"/>
        <v>0</v>
      </c>
      <c r="EO34" s="258">
        <f t="shared" si="27"/>
        <v>0.4838709677419355</v>
      </c>
      <c r="EP34" s="133">
        <f t="shared" si="24"/>
        <v>34.392933947772654</v>
      </c>
      <c r="EQ34" s="134">
        <f t="shared" si="25"/>
        <v>41.22457757296467</v>
      </c>
      <c r="ER34" s="135" t="s">
        <v>86</v>
      </c>
      <c r="ES34" s="107" t="s">
        <v>86</v>
      </c>
      <c r="ET34" t="str">
        <f t="shared" si="4"/>
        <v>good</v>
      </c>
      <c r="EU34" t="str">
        <f t="shared" si="5"/>
        <v>good</v>
      </c>
    </row>
    <row r="35" spans="1:151">
      <c r="A35" s="217" t="s">
        <v>88</v>
      </c>
      <c r="B35" s="217" t="s">
        <v>128</v>
      </c>
      <c r="C35" s="217" t="s">
        <v>96</v>
      </c>
      <c r="D35" s="217" t="s">
        <v>188</v>
      </c>
      <c r="E35" s="217" t="s">
        <v>189</v>
      </c>
      <c r="F35" s="217">
        <v>1323</v>
      </c>
      <c r="G35" s="219">
        <v>6.3</v>
      </c>
      <c r="H35" s="219">
        <v>6.2</v>
      </c>
      <c r="I35" s="219">
        <v>74</v>
      </c>
      <c r="J35" s="219">
        <v>9.5</v>
      </c>
      <c r="K35" s="219">
        <v>0</v>
      </c>
      <c r="L35" s="219">
        <v>0.05</v>
      </c>
      <c r="M35" s="219">
        <v>0</v>
      </c>
      <c r="N35" s="219">
        <v>0.88</v>
      </c>
      <c r="O35" s="219">
        <v>5.7</v>
      </c>
      <c r="P35" s="219">
        <v>7.89</v>
      </c>
      <c r="Q35" s="219">
        <v>266</v>
      </c>
      <c r="R35" s="219">
        <v>11.5</v>
      </c>
      <c r="S35" s="219">
        <v>2</v>
      </c>
      <c r="T35" s="219">
        <v>0</v>
      </c>
      <c r="U35" s="219">
        <v>0</v>
      </c>
      <c r="V35" s="221">
        <v>1.34</v>
      </c>
      <c r="W35" s="223">
        <v>7.5</v>
      </c>
      <c r="X35" s="223">
        <v>7</v>
      </c>
      <c r="Y35" s="223">
        <v>1000</v>
      </c>
      <c r="Z35" s="223">
        <v>10</v>
      </c>
      <c r="AA35" s="223">
        <v>1.5</v>
      </c>
      <c r="AB35" s="223">
        <v>1</v>
      </c>
      <c r="AC35" s="223">
        <v>0.3</v>
      </c>
      <c r="AD35" s="223">
        <v>5</v>
      </c>
      <c r="AE35" s="223">
        <v>7.5</v>
      </c>
      <c r="AF35" s="223">
        <v>7</v>
      </c>
      <c r="AG35" s="223">
        <v>1000</v>
      </c>
      <c r="AH35" s="223">
        <v>10</v>
      </c>
      <c r="AI35" s="223">
        <v>1.5</v>
      </c>
      <c r="AJ35" s="223">
        <v>1</v>
      </c>
      <c r="AK35" s="223">
        <v>0.3</v>
      </c>
      <c r="AL35" s="223">
        <v>5</v>
      </c>
      <c r="AM35" s="80">
        <v>4</v>
      </c>
      <c r="AN35" s="80">
        <v>5</v>
      </c>
      <c r="AO35" s="80">
        <v>3</v>
      </c>
      <c r="AP35" s="80">
        <v>5</v>
      </c>
      <c r="AQ35" s="80">
        <v>4</v>
      </c>
      <c r="AR35" s="80">
        <v>4</v>
      </c>
      <c r="AS35" s="80">
        <v>3</v>
      </c>
      <c r="AT35" s="80">
        <v>3</v>
      </c>
      <c r="AU35" s="80">
        <f t="shared" si="32"/>
        <v>31</v>
      </c>
      <c r="AV35" s="86">
        <v>0</v>
      </c>
      <c r="AW35" s="86">
        <v>0</v>
      </c>
      <c r="AX35" s="86">
        <v>0</v>
      </c>
      <c r="AY35" s="86">
        <v>0</v>
      </c>
      <c r="AZ35" s="86">
        <v>0</v>
      </c>
      <c r="BA35" s="86">
        <v>0</v>
      </c>
      <c r="BB35" s="86">
        <v>0</v>
      </c>
      <c r="BC35" s="86">
        <v>0</v>
      </c>
      <c r="BD35" s="86">
        <v>0</v>
      </c>
      <c r="BE35" s="86">
        <v>0</v>
      </c>
      <c r="BF35" s="86">
        <v>0</v>
      </c>
      <c r="BG35" s="86">
        <v>0</v>
      </c>
      <c r="BH35" s="86">
        <v>0</v>
      </c>
      <c r="BI35" s="86">
        <v>0</v>
      </c>
      <c r="BJ35" s="86">
        <v>0</v>
      </c>
      <c r="BK35" s="86">
        <v>0</v>
      </c>
      <c r="BL35" s="229">
        <v>1</v>
      </c>
      <c r="BM35" s="229">
        <v>1</v>
      </c>
      <c r="BN35" s="229">
        <v>1</v>
      </c>
      <c r="BO35" s="229">
        <v>1</v>
      </c>
      <c r="BP35" s="229">
        <v>1</v>
      </c>
      <c r="BQ35" s="229">
        <v>1</v>
      </c>
      <c r="BR35" s="229">
        <v>1</v>
      </c>
      <c r="BS35" s="229">
        <v>1</v>
      </c>
      <c r="BT35" s="229">
        <v>1</v>
      </c>
      <c r="BU35" s="229">
        <v>1</v>
      </c>
      <c r="BV35" s="229">
        <v>1</v>
      </c>
      <c r="BW35" s="229">
        <v>1</v>
      </c>
      <c r="BX35" s="229">
        <v>1</v>
      </c>
      <c r="BY35" s="229">
        <v>1</v>
      </c>
      <c r="BZ35" s="229">
        <v>1</v>
      </c>
      <c r="CA35" s="229">
        <v>1</v>
      </c>
      <c r="CB35" s="227">
        <f t="shared" si="28"/>
        <v>4</v>
      </c>
      <c r="CC35" s="227">
        <f t="shared" si="28"/>
        <v>5</v>
      </c>
      <c r="CD35" s="227">
        <f t="shared" si="28"/>
        <v>3</v>
      </c>
      <c r="CE35" s="227">
        <f t="shared" si="28"/>
        <v>5</v>
      </c>
      <c r="CF35" s="227">
        <f t="shared" si="28"/>
        <v>4</v>
      </c>
      <c r="CG35" s="227">
        <f t="shared" si="28"/>
        <v>4</v>
      </c>
      <c r="CH35" s="227">
        <f t="shared" si="28"/>
        <v>3</v>
      </c>
      <c r="CI35" s="227">
        <f t="shared" si="28"/>
        <v>3</v>
      </c>
      <c r="CJ35" s="227">
        <f t="shared" si="29"/>
        <v>4</v>
      </c>
      <c r="CK35" s="227">
        <f t="shared" si="29"/>
        <v>5</v>
      </c>
      <c r="CL35" s="227">
        <f t="shared" si="29"/>
        <v>3</v>
      </c>
      <c r="CM35" s="227">
        <f t="shared" si="29"/>
        <v>5</v>
      </c>
      <c r="CN35" s="227">
        <f t="shared" si="29"/>
        <v>4</v>
      </c>
      <c r="CO35" s="227">
        <f t="shared" si="29"/>
        <v>4</v>
      </c>
      <c r="CP35" s="227">
        <f t="shared" si="29"/>
        <v>3</v>
      </c>
      <c r="CQ35" s="231">
        <f t="shared" si="29"/>
        <v>3</v>
      </c>
      <c r="CR35" s="106">
        <f t="shared" si="7"/>
        <v>31</v>
      </c>
      <c r="CS35" s="111">
        <f t="shared" si="8"/>
        <v>31</v>
      </c>
      <c r="CT35" s="114">
        <f t="shared" si="9"/>
        <v>0.12903225806451613</v>
      </c>
      <c r="CU35" s="112">
        <f t="shared" si="10"/>
        <v>0.16129032258064516</v>
      </c>
      <c r="CV35" s="112">
        <f t="shared" si="11"/>
        <v>9.6774193548387094E-2</v>
      </c>
      <c r="CW35" s="112">
        <f t="shared" si="12"/>
        <v>0.16129032258064516</v>
      </c>
      <c r="CX35" s="112">
        <f t="shared" si="13"/>
        <v>0.12903225806451613</v>
      </c>
      <c r="CY35" s="112">
        <f t="shared" si="14"/>
        <v>0.12903225806451613</v>
      </c>
      <c r="CZ35" s="112">
        <f t="shared" si="15"/>
        <v>9.6774193548387094E-2</v>
      </c>
      <c r="DA35" s="112">
        <f t="shared" si="16"/>
        <v>9.6774193548387094E-2</v>
      </c>
      <c r="DB35" s="112">
        <f t="shared" si="16"/>
        <v>0.12903225806451613</v>
      </c>
      <c r="DC35" s="112">
        <f t="shared" si="17"/>
        <v>0.16129032258064516</v>
      </c>
      <c r="DD35" s="112">
        <f t="shared" si="18"/>
        <v>9.6774193548387094E-2</v>
      </c>
      <c r="DE35" s="112">
        <f t="shared" si="19"/>
        <v>0.16129032258064516</v>
      </c>
      <c r="DF35" s="112">
        <f t="shared" si="20"/>
        <v>0.12903225806451613</v>
      </c>
      <c r="DG35" s="112">
        <f t="shared" si="21"/>
        <v>0.12903225806451613</v>
      </c>
      <c r="DH35" s="112">
        <f t="shared" si="22"/>
        <v>9.6774193548387094E-2</v>
      </c>
      <c r="DI35" s="116">
        <f t="shared" si="23"/>
        <v>9.6774193548387094E-2</v>
      </c>
      <c r="DJ35" s="121">
        <f t="shared" si="30"/>
        <v>84</v>
      </c>
      <c r="DK35" s="122">
        <f t="shared" si="30"/>
        <v>88.571428571428584</v>
      </c>
      <c r="DL35" s="122">
        <f t="shared" si="30"/>
        <v>7.3999999999999995</v>
      </c>
      <c r="DM35" s="122">
        <f t="shared" si="30"/>
        <v>95</v>
      </c>
      <c r="DN35" s="122">
        <f t="shared" si="30"/>
        <v>0</v>
      </c>
      <c r="DO35" s="122">
        <f t="shared" si="30"/>
        <v>5</v>
      </c>
      <c r="DP35" s="122">
        <f t="shared" si="30"/>
        <v>0</v>
      </c>
      <c r="DQ35" s="240">
        <f t="shared" si="30"/>
        <v>17.599999999999998</v>
      </c>
      <c r="DR35" s="121">
        <f t="shared" si="30"/>
        <v>76</v>
      </c>
      <c r="DS35" s="122">
        <f t="shared" si="30"/>
        <v>112.71428571428569</v>
      </c>
      <c r="DT35" s="122">
        <f t="shared" si="30"/>
        <v>26.6</v>
      </c>
      <c r="DU35" s="122">
        <f t="shared" si="30"/>
        <v>114.99999999999999</v>
      </c>
      <c r="DV35" s="122">
        <f t="shared" si="30"/>
        <v>133.33333333333331</v>
      </c>
      <c r="DW35" s="122">
        <f t="shared" si="30"/>
        <v>0</v>
      </c>
      <c r="DX35" s="122">
        <f t="shared" si="30"/>
        <v>0</v>
      </c>
      <c r="DY35" s="123">
        <f t="shared" si="26"/>
        <v>26.8</v>
      </c>
      <c r="DZ35" s="250">
        <f t="shared" si="31"/>
        <v>10.838709677419354</v>
      </c>
      <c r="EA35" s="247">
        <f t="shared" si="31"/>
        <v>14.285714285714286</v>
      </c>
      <c r="EB35" s="247">
        <f t="shared" si="31"/>
        <v>0.71612903225806446</v>
      </c>
      <c r="EC35" s="247">
        <f t="shared" si="31"/>
        <v>15.32258064516129</v>
      </c>
      <c r="ED35" s="247">
        <f t="shared" si="31"/>
        <v>0</v>
      </c>
      <c r="EE35" s="247">
        <f t="shared" si="31"/>
        <v>0.64516129032258063</v>
      </c>
      <c r="EF35" s="247">
        <f t="shared" si="31"/>
        <v>0</v>
      </c>
      <c r="EG35" s="251">
        <f t="shared" si="31"/>
        <v>1.7032258064516126</v>
      </c>
      <c r="EH35" s="250">
        <f t="shared" si="31"/>
        <v>9.806451612903226</v>
      </c>
      <c r="EI35" s="247">
        <f t="shared" si="31"/>
        <v>18.179723502304142</v>
      </c>
      <c r="EJ35" s="247">
        <f t="shared" si="31"/>
        <v>2.5741935483870968</v>
      </c>
      <c r="EK35" s="247">
        <f t="shared" si="31"/>
        <v>18.548387096774192</v>
      </c>
      <c r="EL35" s="247">
        <f t="shared" si="31"/>
        <v>17.204301075268813</v>
      </c>
      <c r="EM35" s="247">
        <f t="shared" si="31"/>
        <v>0</v>
      </c>
      <c r="EN35" s="247">
        <f t="shared" si="31"/>
        <v>0</v>
      </c>
      <c r="EO35" s="258">
        <f t="shared" si="27"/>
        <v>2.5935483870967744</v>
      </c>
      <c r="EP35" s="133">
        <f t="shared" si="24"/>
        <v>43.511520737327189</v>
      </c>
      <c r="EQ35" s="134">
        <f t="shared" si="25"/>
        <v>68.906605222734242</v>
      </c>
      <c r="ER35" s="135" t="s">
        <v>86</v>
      </c>
      <c r="ES35" s="107" t="s">
        <v>86</v>
      </c>
      <c r="ET35" t="str">
        <f t="shared" si="4"/>
        <v>good</v>
      </c>
      <c r="EU35" t="str">
        <f t="shared" si="5"/>
        <v>good</v>
      </c>
    </row>
    <row r="36" spans="1:151">
      <c r="A36" s="217" t="s">
        <v>88</v>
      </c>
      <c r="B36" s="217" t="s">
        <v>512</v>
      </c>
      <c r="C36" s="217" t="s">
        <v>513</v>
      </c>
      <c r="D36" s="217" t="s">
        <v>514</v>
      </c>
      <c r="E36" s="217" t="s">
        <v>515</v>
      </c>
      <c r="F36" s="217">
        <v>524</v>
      </c>
      <c r="G36" s="219">
        <v>7.4</v>
      </c>
      <c r="H36" s="219">
        <v>7.44</v>
      </c>
      <c r="I36" s="219">
        <v>408</v>
      </c>
      <c r="J36" s="219">
        <v>0.2</v>
      </c>
      <c r="K36" s="219">
        <v>4</v>
      </c>
      <c r="L36" s="219">
        <v>0.01</v>
      </c>
      <c r="M36" s="219">
        <v>0</v>
      </c>
      <c r="N36" s="219">
        <v>3.29</v>
      </c>
      <c r="O36" s="219">
        <v>7.2</v>
      </c>
      <c r="P36" s="219">
        <v>7.12</v>
      </c>
      <c r="Q36" s="219">
        <v>365</v>
      </c>
      <c r="R36" s="219">
        <v>0</v>
      </c>
      <c r="S36" s="219">
        <v>0</v>
      </c>
      <c r="T36" s="219">
        <v>0.01</v>
      </c>
      <c r="U36" s="219">
        <v>0</v>
      </c>
      <c r="V36" s="221">
        <v>0.75</v>
      </c>
      <c r="W36" s="223">
        <v>7.5</v>
      </c>
      <c r="X36" s="223">
        <v>7</v>
      </c>
      <c r="Y36" s="223">
        <v>1000</v>
      </c>
      <c r="Z36" s="223">
        <v>10</v>
      </c>
      <c r="AA36" s="223">
        <v>1.5</v>
      </c>
      <c r="AB36" s="223">
        <v>1</v>
      </c>
      <c r="AC36" s="223">
        <v>0.3</v>
      </c>
      <c r="AD36" s="223">
        <v>5</v>
      </c>
      <c r="AE36" s="223">
        <v>7.5</v>
      </c>
      <c r="AF36" s="223">
        <v>7</v>
      </c>
      <c r="AG36" s="223">
        <v>1000</v>
      </c>
      <c r="AH36" s="223">
        <v>10</v>
      </c>
      <c r="AI36" s="223">
        <v>1.5</v>
      </c>
      <c r="AJ36" s="223">
        <v>1</v>
      </c>
      <c r="AK36" s="223">
        <v>0.3</v>
      </c>
      <c r="AL36" s="223">
        <v>5</v>
      </c>
      <c r="AM36" s="80">
        <v>4</v>
      </c>
      <c r="AN36" s="80">
        <v>5</v>
      </c>
      <c r="AO36" s="80">
        <v>3</v>
      </c>
      <c r="AP36" s="80">
        <v>5</v>
      </c>
      <c r="AQ36" s="80">
        <v>4</v>
      </c>
      <c r="AR36" s="80">
        <v>4</v>
      </c>
      <c r="AS36" s="80">
        <v>3</v>
      </c>
      <c r="AT36" s="80">
        <v>3</v>
      </c>
      <c r="AU36" s="80">
        <f t="shared" si="32"/>
        <v>31</v>
      </c>
      <c r="AV36" s="86">
        <v>0</v>
      </c>
      <c r="AW36" s="86">
        <v>0</v>
      </c>
      <c r="AX36" s="86">
        <v>0</v>
      </c>
      <c r="AY36" s="86">
        <v>0</v>
      </c>
      <c r="AZ36" s="86">
        <v>0</v>
      </c>
      <c r="BA36" s="86">
        <v>0</v>
      </c>
      <c r="BB36" s="86">
        <v>0</v>
      </c>
      <c r="BC36" s="86">
        <v>0</v>
      </c>
      <c r="BD36" s="86">
        <v>0</v>
      </c>
      <c r="BE36" s="86">
        <v>0</v>
      </c>
      <c r="BF36" s="86">
        <v>0</v>
      </c>
      <c r="BG36" s="86">
        <v>0</v>
      </c>
      <c r="BH36" s="86">
        <v>0</v>
      </c>
      <c r="BI36" s="86">
        <v>0</v>
      </c>
      <c r="BJ36" s="86">
        <v>0</v>
      </c>
      <c r="BK36" s="86">
        <v>0</v>
      </c>
      <c r="BL36" s="229">
        <v>1</v>
      </c>
      <c r="BM36" s="229">
        <v>1</v>
      </c>
      <c r="BN36" s="229">
        <v>1</v>
      </c>
      <c r="BO36" s="229">
        <v>1</v>
      </c>
      <c r="BP36" s="229">
        <v>1</v>
      </c>
      <c r="BQ36" s="229">
        <v>1</v>
      </c>
      <c r="BR36" s="229">
        <v>1</v>
      </c>
      <c r="BS36" s="229">
        <v>1</v>
      </c>
      <c r="BT36" s="229">
        <v>1</v>
      </c>
      <c r="BU36" s="229">
        <v>1</v>
      </c>
      <c r="BV36" s="229">
        <v>1</v>
      </c>
      <c r="BW36" s="229">
        <v>1</v>
      </c>
      <c r="BX36" s="229">
        <v>1</v>
      </c>
      <c r="BY36" s="229">
        <v>1</v>
      </c>
      <c r="BZ36" s="229">
        <v>1</v>
      </c>
      <c r="CA36" s="229">
        <v>1</v>
      </c>
      <c r="CB36" s="227">
        <f t="shared" si="28"/>
        <v>4</v>
      </c>
      <c r="CC36" s="227">
        <f t="shared" si="28"/>
        <v>5</v>
      </c>
      <c r="CD36" s="227">
        <f t="shared" si="28"/>
        <v>3</v>
      </c>
      <c r="CE36" s="227">
        <f t="shared" si="28"/>
        <v>5</v>
      </c>
      <c r="CF36" s="227">
        <f t="shared" si="28"/>
        <v>4</v>
      </c>
      <c r="CG36" s="227">
        <f t="shared" si="28"/>
        <v>4</v>
      </c>
      <c r="CH36" s="227">
        <f t="shared" si="28"/>
        <v>3</v>
      </c>
      <c r="CI36" s="227">
        <f t="shared" si="28"/>
        <v>3</v>
      </c>
      <c r="CJ36" s="227">
        <f t="shared" si="29"/>
        <v>4</v>
      </c>
      <c r="CK36" s="227">
        <f t="shared" si="29"/>
        <v>5</v>
      </c>
      <c r="CL36" s="227">
        <f t="shared" si="29"/>
        <v>3</v>
      </c>
      <c r="CM36" s="227">
        <f t="shared" si="29"/>
        <v>5</v>
      </c>
      <c r="CN36" s="227">
        <f t="shared" si="29"/>
        <v>4</v>
      </c>
      <c r="CO36" s="227">
        <f t="shared" si="29"/>
        <v>4</v>
      </c>
      <c r="CP36" s="227">
        <f t="shared" si="29"/>
        <v>3</v>
      </c>
      <c r="CQ36" s="231">
        <f t="shared" si="29"/>
        <v>3</v>
      </c>
      <c r="CR36" s="106">
        <f t="shared" si="7"/>
        <v>31</v>
      </c>
      <c r="CS36" s="111">
        <f t="shared" si="8"/>
        <v>31</v>
      </c>
      <c r="CT36" s="114">
        <f t="shared" si="9"/>
        <v>0.12903225806451613</v>
      </c>
      <c r="CU36" s="112">
        <f t="shared" si="10"/>
        <v>0.16129032258064516</v>
      </c>
      <c r="CV36" s="112">
        <f t="shared" si="11"/>
        <v>9.6774193548387094E-2</v>
      </c>
      <c r="CW36" s="112">
        <f t="shared" si="12"/>
        <v>0.16129032258064516</v>
      </c>
      <c r="CX36" s="112">
        <f t="shared" si="13"/>
        <v>0.12903225806451613</v>
      </c>
      <c r="CY36" s="112">
        <f t="shared" si="14"/>
        <v>0.12903225806451613</v>
      </c>
      <c r="CZ36" s="112">
        <f t="shared" si="15"/>
        <v>9.6774193548387094E-2</v>
      </c>
      <c r="DA36" s="112">
        <f t="shared" ref="DA36:DB44" si="33">CI36/CR36</f>
        <v>9.6774193548387094E-2</v>
      </c>
      <c r="DB36" s="112">
        <f t="shared" si="33"/>
        <v>0.12903225806451613</v>
      </c>
      <c r="DC36" s="112">
        <f t="shared" si="17"/>
        <v>0.16129032258064516</v>
      </c>
      <c r="DD36" s="112">
        <f t="shared" si="18"/>
        <v>9.6774193548387094E-2</v>
      </c>
      <c r="DE36" s="112">
        <f t="shared" si="19"/>
        <v>0.16129032258064516</v>
      </c>
      <c r="DF36" s="112">
        <f t="shared" si="20"/>
        <v>0.12903225806451613</v>
      </c>
      <c r="DG36" s="112">
        <f t="shared" si="21"/>
        <v>0.12903225806451613</v>
      </c>
      <c r="DH36" s="112">
        <f t="shared" si="22"/>
        <v>9.6774193548387094E-2</v>
      </c>
      <c r="DI36" s="116">
        <f t="shared" si="23"/>
        <v>9.6774193548387094E-2</v>
      </c>
      <c r="DJ36" s="121">
        <f t="shared" si="30"/>
        <v>98.666666666666671</v>
      </c>
      <c r="DK36" s="122">
        <f t="shared" si="30"/>
        <v>106.28571428571429</v>
      </c>
      <c r="DL36" s="122">
        <f t="shared" si="30"/>
        <v>40.799999999999997</v>
      </c>
      <c r="DM36" s="122">
        <f t="shared" si="30"/>
        <v>2</v>
      </c>
      <c r="DN36" s="122">
        <f t="shared" si="30"/>
        <v>266.66666666666663</v>
      </c>
      <c r="DO36" s="122">
        <f t="shared" si="30"/>
        <v>1</v>
      </c>
      <c r="DP36" s="122">
        <f t="shared" si="30"/>
        <v>0</v>
      </c>
      <c r="DQ36" s="240">
        <f t="shared" si="30"/>
        <v>65.8</v>
      </c>
      <c r="DR36" s="121">
        <f t="shared" si="30"/>
        <v>96.000000000000014</v>
      </c>
      <c r="DS36" s="122">
        <f t="shared" si="30"/>
        <v>101.71428571428571</v>
      </c>
      <c r="DT36" s="122">
        <f t="shared" si="30"/>
        <v>36.5</v>
      </c>
      <c r="DU36" s="122">
        <f t="shared" si="30"/>
        <v>0</v>
      </c>
      <c r="DV36" s="122">
        <f t="shared" si="30"/>
        <v>0</v>
      </c>
      <c r="DW36" s="122">
        <f t="shared" si="30"/>
        <v>1</v>
      </c>
      <c r="DX36" s="122">
        <f t="shared" si="30"/>
        <v>0</v>
      </c>
      <c r="DY36" s="123">
        <f t="shared" si="26"/>
        <v>15</v>
      </c>
      <c r="DZ36" s="250">
        <f t="shared" si="31"/>
        <v>12.731182795698926</v>
      </c>
      <c r="EA36" s="247">
        <f t="shared" si="31"/>
        <v>17.142857142857142</v>
      </c>
      <c r="EB36" s="247">
        <f t="shared" si="31"/>
        <v>3.948387096774193</v>
      </c>
      <c r="EC36" s="247">
        <f t="shared" si="31"/>
        <v>0.32258064516129031</v>
      </c>
      <c r="ED36" s="247">
        <f t="shared" si="31"/>
        <v>34.408602150537625</v>
      </c>
      <c r="EE36" s="247">
        <f t="shared" si="31"/>
        <v>0.12903225806451613</v>
      </c>
      <c r="EF36" s="247">
        <f t="shared" si="31"/>
        <v>0</v>
      </c>
      <c r="EG36" s="251">
        <f t="shared" si="31"/>
        <v>6.3677419354838705</v>
      </c>
      <c r="EH36" s="250">
        <f t="shared" si="31"/>
        <v>12.38709677419355</v>
      </c>
      <c r="EI36" s="247">
        <f t="shared" si="31"/>
        <v>16.40552995391705</v>
      </c>
      <c r="EJ36" s="247">
        <f t="shared" si="31"/>
        <v>3.532258064516129</v>
      </c>
      <c r="EK36" s="247">
        <f t="shared" si="31"/>
        <v>0</v>
      </c>
      <c r="EL36" s="247">
        <f t="shared" si="31"/>
        <v>0</v>
      </c>
      <c r="EM36" s="247">
        <f t="shared" si="31"/>
        <v>0.12903225806451613</v>
      </c>
      <c r="EN36" s="247">
        <f t="shared" si="31"/>
        <v>0</v>
      </c>
      <c r="EO36" s="258">
        <f t="shared" si="27"/>
        <v>1.4516129032258065</v>
      </c>
      <c r="EP36" s="133">
        <f t="shared" si="24"/>
        <v>75.050384024577568</v>
      </c>
      <c r="EQ36" s="134">
        <f t="shared" si="25"/>
        <v>33.905529953917053</v>
      </c>
      <c r="ER36" s="195" t="s">
        <v>503</v>
      </c>
      <c r="ES36" s="107" t="s">
        <v>86</v>
      </c>
      <c r="ET36" t="str">
        <f t="shared" si="4"/>
        <v>fair</v>
      </c>
      <c r="EU36" t="str">
        <f t="shared" si="5"/>
        <v>good</v>
      </c>
    </row>
    <row r="37" spans="1:151">
      <c r="A37" s="217" t="s">
        <v>88</v>
      </c>
      <c r="B37" s="217" t="s">
        <v>516</v>
      </c>
      <c r="C37" s="217" t="s">
        <v>513</v>
      </c>
      <c r="D37" s="217" t="s">
        <v>517</v>
      </c>
      <c r="E37" s="217" t="s">
        <v>518</v>
      </c>
      <c r="F37" s="217">
        <v>828</v>
      </c>
      <c r="G37" s="219">
        <v>7.5</v>
      </c>
      <c r="H37" s="219">
        <v>4.97</v>
      </c>
      <c r="I37" s="219">
        <v>85</v>
      </c>
      <c r="J37" s="219">
        <v>4.5</v>
      </c>
      <c r="K37" s="219">
        <v>0.75</v>
      </c>
      <c r="L37" s="219">
        <v>0.01</v>
      </c>
      <c r="M37" s="219">
        <v>0</v>
      </c>
      <c r="N37" s="219">
        <v>5.6</v>
      </c>
      <c r="O37" s="219">
        <v>6.3</v>
      </c>
      <c r="P37" s="219">
        <v>5.36</v>
      </c>
      <c r="Q37" s="219">
        <v>105</v>
      </c>
      <c r="R37" s="219">
        <v>2.7</v>
      </c>
      <c r="S37" s="219">
        <v>0</v>
      </c>
      <c r="T37" s="219">
        <v>0.03</v>
      </c>
      <c r="U37" s="219">
        <v>0</v>
      </c>
      <c r="V37" s="221">
        <v>0.48</v>
      </c>
      <c r="W37" s="223">
        <v>7.5</v>
      </c>
      <c r="X37" s="223">
        <v>7</v>
      </c>
      <c r="Y37" s="223">
        <v>1000</v>
      </c>
      <c r="Z37" s="223">
        <v>10</v>
      </c>
      <c r="AA37" s="223">
        <v>1.5</v>
      </c>
      <c r="AB37" s="223">
        <v>1</v>
      </c>
      <c r="AC37" s="223">
        <v>0.3</v>
      </c>
      <c r="AD37" s="223">
        <v>5</v>
      </c>
      <c r="AE37" s="223">
        <v>7.5</v>
      </c>
      <c r="AF37" s="223">
        <v>7</v>
      </c>
      <c r="AG37" s="223">
        <v>1000</v>
      </c>
      <c r="AH37" s="223">
        <v>10</v>
      </c>
      <c r="AI37" s="223">
        <v>1.5</v>
      </c>
      <c r="AJ37" s="223">
        <v>1</v>
      </c>
      <c r="AK37" s="223">
        <v>0.3</v>
      </c>
      <c r="AL37" s="223">
        <v>5</v>
      </c>
      <c r="AM37" s="80">
        <v>4</v>
      </c>
      <c r="AN37" s="80">
        <v>5</v>
      </c>
      <c r="AO37" s="80">
        <v>3</v>
      </c>
      <c r="AP37" s="80">
        <v>5</v>
      </c>
      <c r="AQ37" s="80">
        <v>4</v>
      </c>
      <c r="AR37" s="80">
        <v>4</v>
      </c>
      <c r="AS37" s="80">
        <v>3</v>
      </c>
      <c r="AT37" s="80">
        <v>3</v>
      </c>
      <c r="AU37" s="80">
        <f t="shared" si="32"/>
        <v>31</v>
      </c>
      <c r="AV37" s="86">
        <v>0</v>
      </c>
      <c r="AW37" s="86">
        <v>0</v>
      </c>
      <c r="AX37" s="86">
        <v>0</v>
      </c>
      <c r="AY37" s="86">
        <v>0</v>
      </c>
      <c r="AZ37" s="86">
        <v>0</v>
      </c>
      <c r="BA37" s="86">
        <v>0</v>
      </c>
      <c r="BB37" s="86">
        <v>0</v>
      </c>
      <c r="BC37" s="86">
        <v>0</v>
      </c>
      <c r="BD37" s="86">
        <v>0</v>
      </c>
      <c r="BE37" s="86">
        <v>0</v>
      </c>
      <c r="BF37" s="86">
        <v>0</v>
      </c>
      <c r="BG37" s="86">
        <v>0</v>
      </c>
      <c r="BH37" s="86">
        <v>0</v>
      </c>
      <c r="BI37" s="86">
        <v>0</v>
      </c>
      <c r="BJ37" s="86">
        <v>0</v>
      </c>
      <c r="BK37" s="86">
        <v>0</v>
      </c>
      <c r="BL37" s="229">
        <v>1</v>
      </c>
      <c r="BM37" s="229">
        <v>1</v>
      </c>
      <c r="BN37" s="229">
        <v>1</v>
      </c>
      <c r="BO37" s="229">
        <v>1</v>
      </c>
      <c r="BP37" s="229">
        <v>1</v>
      </c>
      <c r="BQ37" s="229">
        <v>1</v>
      </c>
      <c r="BR37" s="229">
        <v>1</v>
      </c>
      <c r="BS37" s="229">
        <v>1</v>
      </c>
      <c r="BT37" s="229">
        <v>1</v>
      </c>
      <c r="BU37" s="229">
        <v>1</v>
      </c>
      <c r="BV37" s="229">
        <v>1</v>
      </c>
      <c r="BW37" s="229">
        <v>1</v>
      </c>
      <c r="BX37" s="229">
        <v>1</v>
      </c>
      <c r="BY37" s="229">
        <v>1</v>
      </c>
      <c r="BZ37" s="229">
        <v>1</v>
      </c>
      <c r="CA37" s="229">
        <v>1</v>
      </c>
      <c r="CB37" s="227">
        <f t="shared" si="28"/>
        <v>4</v>
      </c>
      <c r="CC37" s="227">
        <f t="shared" si="28"/>
        <v>5</v>
      </c>
      <c r="CD37" s="227">
        <f t="shared" si="28"/>
        <v>3</v>
      </c>
      <c r="CE37" s="227">
        <f t="shared" si="28"/>
        <v>5</v>
      </c>
      <c r="CF37" s="227">
        <f t="shared" si="28"/>
        <v>4</v>
      </c>
      <c r="CG37" s="227">
        <f t="shared" si="28"/>
        <v>4</v>
      </c>
      <c r="CH37" s="227">
        <f t="shared" si="28"/>
        <v>3</v>
      </c>
      <c r="CI37" s="227">
        <f t="shared" si="28"/>
        <v>3</v>
      </c>
      <c r="CJ37" s="227">
        <f t="shared" si="29"/>
        <v>4</v>
      </c>
      <c r="CK37" s="227">
        <f t="shared" si="29"/>
        <v>5</v>
      </c>
      <c r="CL37" s="227">
        <f t="shared" si="29"/>
        <v>3</v>
      </c>
      <c r="CM37" s="227">
        <f t="shared" si="29"/>
        <v>5</v>
      </c>
      <c r="CN37" s="227">
        <f t="shared" si="29"/>
        <v>4</v>
      </c>
      <c r="CO37" s="227">
        <f t="shared" si="29"/>
        <v>4</v>
      </c>
      <c r="CP37" s="227">
        <f t="shared" si="29"/>
        <v>3</v>
      </c>
      <c r="CQ37" s="231">
        <f t="shared" si="29"/>
        <v>3</v>
      </c>
      <c r="CR37" s="106">
        <f t="shared" si="7"/>
        <v>31</v>
      </c>
      <c r="CS37" s="111">
        <f t="shared" si="8"/>
        <v>31</v>
      </c>
      <c r="CT37" s="114">
        <f t="shared" si="9"/>
        <v>0.12903225806451613</v>
      </c>
      <c r="CU37" s="112">
        <f t="shared" si="10"/>
        <v>0.16129032258064516</v>
      </c>
      <c r="CV37" s="112">
        <f t="shared" si="11"/>
        <v>9.6774193548387094E-2</v>
      </c>
      <c r="CW37" s="112">
        <f t="shared" si="12"/>
        <v>0.16129032258064516</v>
      </c>
      <c r="CX37" s="112">
        <f t="shared" si="13"/>
        <v>0.12903225806451613</v>
      </c>
      <c r="CY37" s="112">
        <f t="shared" si="14"/>
        <v>0.12903225806451613</v>
      </c>
      <c r="CZ37" s="112">
        <f t="shared" si="15"/>
        <v>9.6774193548387094E-2</v>
      </c>
      <c r="DA37" s="112">
        <f t="shared" si="33"/>
        <v>9.6774193548387094E-2</v>
      </c>
      <c r="DB37" s="112">
        <f t="shared" si="33"/>
        <v>0.12903225806451613</v>
      </c>
      <c r="DC37" s="112">
        <f t="shared" si="17"/>
        <v>0.16129032258064516</v>
      </c>
      <c r="DD37" s="112">
        <f t="shared" si="18"/>
        <v>9.6774193548387094E-2</v>
      </c>
      <c r="DE37" s="112">
        <f t="shared" si="19"/>
        <v>0.16129032258064516</v>
      </c>
      <c r="DF37" s="112">
        <f t="shared" si="20"/>
        <v>0.12903225806451613</v>
      </c>
      <c r="DG37" s="112">
        <f t="shared" si="21"/>
        <v>0.12903225806451613</v>
      </c>
      <c r="DH37" s="112">
        <f t="shared" si="22"/>
        <v>9.6774193548387094E-2</v>
      </c>
      <c r="DI37" s="116">
        <f t="shared" si="23"/>
        <v>9.6774193548387094E-2</v>
      </c>
      <c r="DJ37" s="121">
        <f t="shared" ref="DJ37:DX44" si="34">G37/W37*100</f>
        <v>100</v>
      </c>
      <c r="DK37" s="122">
        <f t="shared" si="34"/>
        <v>71</v>
      </c>
      <c r="DL37" s="122">
        <f t="shared" si="34"/>
        <v>8.5</v>
      </c>
      <c r="DM37" s="122">
        <f t="shared" si="34"/>
        <v>45</v>
      </c>
      <c r="DN37" s="122">
        <f t="shared" si="34"/>
        <v>50</v>
      </c>
      <c r="DO37" s="122">
        <f t="shared" si="34"/>
        <v>1</v>
      </c>
      <c r="DP37" s="122">
        <f t="shared" si="34"/>
        <v>0</v>
      </c>
      <c r="DQ37" s="240">
        <f t="shared" si="34"/>
        <v>111.99999999999999</v>
      </c>
      <c r="DR37" s="121">
        <f t="shared" si="34"/>
        <v>84</v>
      </c>
      <c r="DS37" s="122">
        <f t="shared" si="34"/>
        <v>76.571428571428584</v>
      </c>
      <c r="DT37" s="122">
        <f t="shared" si="34"/>
        <v>10.5</v>
      </c>
      <c r="DU37" s="122">
        <f t="shared" si="34"/>
        <v>27</v>
      </c>
      <c r="DV37" s="122">
        <f t="shared" si="34"/>
        <v>0</v>
      </c>
      <c r="DW37" s="122">
        <f t="shared" si="34"/>
        <v>3</v>
      </c>
      <c r="DX37" s="122">
        <f t="shared" si="34"/>
        <v>0</v>
      </c>
      <c r="DY37" s="123">
        <f t="shared" si="26"/>
        <v>9.6</v>
      </c>
      <c r="DZ37" s="250">
        <f t="shared" ref="DZ37:EN44" si="35">CT37*DJ37</f>
        <v>12.903225806451612</v>
      </c>
      <c r="EA37" s="247">
        <f t="shared" si="35"/>
        <v>11.451612903225806</v>
      </c>
      <c r="EB37" s="247">
        <f t="shared" si="35"/>
        <v>0.82258064516129026</v>
      </c>
      <c r="EC37" s="247">
        <f t="shared" si="35"/>
        <v>7.258064516129032</v>
      </c>
      <c r="ED37" s="247">
        <f t="shared" si="35"/>
        <v>6.4516129032258061</v>
      </c>
      <c r="EE37" s="247">
        <f t="shared" si="35"/>
        <v>0.12903225806451613</v>
      </c>
      <c r="EF37" s="247">
        <f t="shared" si="35"/>
        <v>0</v>
      </c>
      <c r="EG37" s="251">
        <f t="shared" si="35"/>
        <v>10.838709677419352</v>
      </c>
      <c r="EH37" s="250">
        <f t="shared" si="35"/>
        <v>10.838709677419354</v>
      </c>
      <c r="EI37" s="247">
        <f t="shared" si="35"/>
        <v>12.350230414746546</v>
      </c>
      <c r="EJ37" s="247">
        <f t="shared" si="35"/>
        <v>1.0161290322580645</v>
      </c>
      <c r="EK37" s="247">
        <f t="shared" si="35"/>
        <v>4.354838709677419</v>
      </c>
      <c r="EL37" s="247">
        <f t="shared" si="35"/>
        <v>0</v>
      </c>
      <c r="EM37" s="247">
        <f t="shared" si="35"/>
        <v>0.38709677419354838</v>
      </c>
      <c r="EN37" s="247">
        <f t="shared" si="35"/>
        <v>0</v>
      </c>
      <c r="EO37" s="258">
        <f t="shared" si="27"/>
        <v>0.92903225806451606</v>
      </c>
      <c r="EP37" s="133">
        <f t="shared" si="24"/>
        <v>49.854838709677423</v>
      </c>
      <c r="EQ37" s="134">
        <f t="shared" si="25"/>
        <v>29.876036866359449</v>
      </c>
      <c r="ER37" s="135" t="s">
        <v>86</v>
      </c>
      <c r="ES37" s="107" t="s">
        <v>86</v>
      </c>
      <c r="ET37" t="str">
        <f t="shared" si="4"/>
        <v>good</v>
      </c>
      <c r="EU37" t="str">
        <f t="shared" si="5"/>
        <v>good</v>
      </c>
    </row>
    <row r="38" spans="1:151">
      <c r="A38" s="217" t="s">
        <v>88</v>
      </c>
      <c r="B38" s="217" t="s">
        <v>519</v>
      </c>
      <c r="C38" s="217" t="s">
        <v>513</v>
      </c>
      <c r="D38" s="217" t="s">
        <v>520</v>
      </c>
      <c r="E38" s="217" t="s">
        <v>521</v>
      </c>
      <c r="F38" s="217">
        <v>876</v>
      </c>
      <c r="G38" s="219">
        <v>7.6</v>
      </c>
      <c r="H38" s="219">
        <v>6.47</v>
      </c>
      <c r="I38" s="219">
        <v>104</v>
      </c>
      <c r="J38" s="219">
        <v>0.5</v>
      </c>
      <c r="K38" s="219">
        <v>0</v>
      </c>
      <c r="L38" s="219">
        <v>0.01</v>
      </c>
      <c r="M38" s="219">
        <v>0</v>
      </c>
      <c r="N38" s="219">
        <v>21.8</v>
      </c>
      <c r="O38" s="219">
        <v>6.5</v>
      </c>
      <c r="P38" s="219">
        <v>7.23</v>
      </c>
      <c r="Q38" s="219">
        <v>185</v>
      </c>
      <c r="R38" s="219">
        <v>0</v>
      </c>
      <c r="S38" s="219">
        <v>1</v>
      </c>
      <c r="T38" s="219">
        <v>0</v>
      </c>
      <c r="U38" s="219">
        <v>0.1</v>
      </c>
      <c r="V38" s="221">
        <v>3.5</v>
      </c>
      <c r="W38" s="223">
        <v>7.5</v>
      </c>
      <c r="X38" s="223">
        <v>7</v>
      </c>
      <c r="Y38" s="223">
        <v>1000</v>
      </c>
      <c r="Z38" s="223">
        <v>10</v>
      </c>
      <c r="AA38" s="223">
        <v>1.5</v>
      </c>
      <c r="AB38" s="223">
        <v>1</v>
      </c>
      <c r="AC38" s="223">
        <v>0.3</v>
      </c>
      <c r="AD38" s="223">
        <v>5</v>
      </c>
      <c r="AE38" s="223">
        <v>7.5</v>
      </c>
      <c r="AF38" s="223">
        <v>7</v>
      </c>
      <c r="AG38" s="223">
        <v>1000</v>
      </c>
      <c r="AH38" s="223">
        <v>10</v>
      </c>
      <c r="AI38" s="223">
        <v>1.5</v>
      </c>
      <c r="AJ38" s="223">
        <v>1</v>
      </c>
      <c r="AK38" s="223">
        <v>0.3</v>
      </c>
      <c r="AL38" s="223">
        <v>5</v>
      </c>
      <c r="AM38" s="80">
        <v>4</v>
      </c>
      <c r="AN38" s="80">
        <v>5</v>
      </c>
      <c r="AO38" s="80">
        <v>3</v>
      </c>
      <c r="AP38" s="80">
        <v>5</v>
      </c>
      <c r="AQ38" s="80">
        <v>4</v>
      </c>
      <c r="AR38" s="80">
        <v>4</v>
      </c>
      <c r="AS38" s="80">
        <v>3</v>
      </c>
      <c r="AT38" s="80">
        <v>3</v>
      </c>
      <c r="AU38" s="80">
        <f t="shared" si="32"/>
        <v>31</v>
      </c>
      <c r="AV38" s="86">
        <v>0</v>
      </c>
      <c r="AW38" s="86">
        <v>0</v>
      </c>
      <c r="AX38" s="86">
        <v>0</v>
      </c>
      <c r="AY38" s="86">
        <v>0</v>
      </c>
      <c r="AZ38" s="86">
        <v>0</v>
      </c>
      <c r="BA38" s="86">
        <v>0</v>
      </c>
      <c r="BB38" s="86">
        <v>0</v>
      </c>
      <c r="BC38" s="86">
        <v>0</v>
      </c>
      <c r="BD38" s="86">
        <v>0</v>
      </c>
      <c r="BE38" s="86">
        <v>0</v>
      </c>
      <c r="BF38" s="86">
        <v>0</v>
      </c>
      <c r="BG38" s="86">
        <v>0</v>
      </c>
      <c r="BH38" s="86">
        <v>0</v>
      </c>
      <c r="BI38" s="86">
        <v>0</v>
      </c>
      <c r="BJ38" s="86">
        <v>0</v>
      </c>
      <c r="BK38" s="86">
        <v>0</v>
      </c>
      <c r="BL38" s="229">
        <v>1</v>
      </c>
      <c r="BM38" s="229">
        <v>1</v>
      </c>
      <c r="BN38" s="229">
        <v>1</v>
      </c>
      <c r="BO38" s="229">
        <v>1</v>
      </c>
      <c r="BP38" s="229">
        <v>1</v>
      </c>
      <c r="BQ38" s="229">
        <v>1</v>
      </c>
      <c r="BR38" s="229">
        <v>1</v>
      </c>
      <c r="BS38" s="229">
        <v>1</v>
      </c>
      <c r="BT38" s="229">
        <v>1</v>
      </c>
      <c r="BU38" s="229">
        <v>1</v>
      </c>
      <c r="BV38" s="229">
        <v>1</v>
      </c>
      <c r="BW38" s="229">
        <v>1</v>
      </c>
      <c r="BX38" s="229">
        <v>1</v>
      </c>
      <c r="BY38" s="229">
        <v>1</v>
      </c>
      <c r="BZ38" s="229">
        <v>1</v>
      </c>
      <c r="CA38" s="229">
        <v>1</v>
      </c>
      <c r="CB38" s="227">
        <f t="shared" si="28"/>
        <v>4</v>
      </c>
      <c r="CC38" s="227">
        <f t="shared" si="28"/>
        <v>5</v>
      </c>
      <c r="CD38" s="227">
        <f t="shared" si="28"/>
        <v>3</v>
      </c>
      <c r="CE38" s="227">
        <f t="shared" si="28"/>
        <v>5</v>
      </c>
      <c r="CF38" s="227">
        <f t="shared" si="28"/>
        <v>4</v>
      </c>
      <c r="CG38" s="227">
        <f t="shared" si="28"/>
        <v>4</v>
      </c>
      <c r="CH38" s="227">
        <f t="shared" si="28"/>
        <v>3</v>
      </c>
      <c r="CI38" s="227">
        <f t="shared" si="28"/>
        <v>3</v>
      </c>
      <c r="CJ38" s="227">
        <f t="shared" si="29"/>
        <v>4</v>
      </c>
      <c r="CK38" s="227">
        <f t="shared" si="29"/>
        <v>5</v>
      </c>
      <c r="CL38" s="227">
        <f t="shared" si="29"/>
        <v>3</v>
      </c>
      <c r="CM38" s="227">
        <f t="shared" si="29"/>
        <v>5</v>
      </c>
      <c r="CN38" s="227">
        <f t="shared" si="29"/>
        <v>4</v>
      </c>
      <c r="CO38" s="227">
        <f t="shared" si="29"/>
        <v>4</v>
      </c>
      <c r="CP38" s="227">
        <f t="shared" si="29"/>
        <v>3</v>
      </c>
      <c r="CQ38" s="231">
        <f t="shared" si="29"/>
        <v>3</v>
      </c>
      <c r="CR38" s="106">
        <f t="shared" si="7"/>
        <v>31</v>
      </c>
      <c r="CS38" s="111">
        <f t="shared" si="8"/>
        <v>31</v>
      </c>
      <c r="CT38" s="114">
        <f t="shared" si="9"/>
        <v>0.12903225806451613</v>
      </c>
      <c r="CU38" s="112">
        <f t="shared" si="10"/>
        <v>0.16129032258064516</v>
      </c>
      <c r="CV38" s="112">
        <f t="shared" si="11"/>
        <v>9.6774193548387094E-2</v>
      </c>
      <c r="CW38" s="112">
        <f t="shared" si="12"/>
        <v>0.16129032258064516</v>
      </c>
      <c r="CX38" s="112">
        <f t="shared" si="13"/>
        <v>0.12903225806451613</v>
      </c>
      <c r="CY38" s="112">
        <f t="shared" si="14"/>
        <v>0.12903225806451613</v>
      </c>
      <c r="CZ38" s="112">
        <f t="shared" si="15"/>
        <v>9.6774193548387094E-2</v>
      </c>
      <c r="DA38" s="112">
        <f t="shared" si="33"/>
        <v>9.6774193548387094E-2</v>
      </c>
      <c r="DB38" s="112">
        <f t="shared" si="33"/>
        <v>0.12903225806451613</v>
      </c>
      <c r="DC38" s="112">
        <f t="shared" si="17"/>
        <v>0.16129032258064516</v>
      </c>
      <c r="DD38" s="112">
        <f t="shared" si="18"/>
        <v>9.6774193548387094E-2</v>
      </c>
      <c r="DE38" s="112">
        <f t="shared" si="19"/>
        <v>0.16129032258064516</v>
      </c>
      <c r="DF38" s="112">
        <f t="shared" si="20"/>
        <v>0.12903225806451613</v>
      </c>
      <c r="DG38" s="112">
        <f t="shared" si="21"/>
        <v>0.12903225806451613</v>
      </c>
      <c r="DH38" s="112">
        <f t="shared" si="22"/>
        <v>9.6774193548387094E-2</v>
      </c>
      <c r="DI38" s="116">
        <f t="shared" si="23"/>
        <v>9.6774193548387094E-2</v>
      </c>
      <c r="DJ38" s="121">
        <f t="shared" si="34"/>
        <v>101.33333333333331</v>
      </c>
      <c r="DK38" s="122">
        <f t="shared" si="34"/>
        <v>92.428571428571431</v>
      </c>
      <c r="DL38" s="122">
        <f t="shared" si="34"/>
        <v>10.4</v>
      </c>
      <c r="DM38" s="122">
        <f t="shared" si="34"/>
        <v>5</v>
      </c>
      <c r="DN38" s="122">
        <f t="shared" si="34"/>
        <v>0</v>
      </c>
      <c r="DO38" s="122">
        <f t="shared" si="34"/>
        <v>1</v>
      </c>
      <c r="DP38" s="122">
        <f t="shared" si="34"/>
        <v>0</v>
      </c>
      <c r="DQ38" s="240">
        <f t="shared" si="34"/>
        <v>436.00000000000006</v>
      </c>
      <c r="DR38" s="121">
        <f t="shared" si="34"/>
        <v>86.666666666666671</v>
      </c>
      <c r="DS38" s="122">
        <f t="shared" si="34"/>
        <v>103.28571428571429</v>
      </c>
      <c r="DT38" s="122">
        <f t="shared" si="34"/>
        <v>18.5</v>
      </c>
      <c r="DU38" s="122">
        <f t="shared" si="34"/>
        <v>0</v>
      </c>
      <c r="DV38" s="122">
        <f t="shared" si="34"/>
        <v>66.666666666666657</v>
      </c>
      <c r="DW38" s="122">
        <f t="shared" si="34"/>
        <v>0</v>
      </c>
      <c r="DX38" s="122">
        <f t="shared" si="34"/>
        <v>33.333333333333336</v>
      </c>
      <c r="DY38" s="123">
        <f t="shared" si="26"/>
        <v>70</v>
      </c>
      <c r="DZ38" s="250">
        <f t="shared" si="35"/>
        <v>13.075268817204298</v>
      </c>
      <c r="EA38" s="247">
        <f t="shared" si="35"/>
        <v>14.907834101382488</v>
      </c>
      <c r="EB38" s="247">
        <f t="shared" si="35"/>
        <v>1.0064516129032257</v>
      </c>
      <c r="EC38" s="247">
        <f t="shared" si="35"/>
        <v>0.80645161290322576</v>
      </c>
      <c r="ED38" s="247">
        <f t="shared" si="35"/>
        <v>0</v>
      </c>
      <c r="EE38" s="247">
        <f t="shared" si="35"/>
        <v>0.12903225806451613</v>
      </c>
      <c r="EF38" s="247">
        <f t="shared" si="35"/>
        <v>0</v>
      </c>
      <c r="EG38" s="251">
        <f t="shared" si="35"/>
        <v>42.193548387096776</v>
      </c>
      <c r="EH38" s="250">
        <f t="shared" si="35"/>
        <v>11.182795698924732</v>
      </c>
      <c r="EI38" s="247">
        <f t="shared" si="35"/>
        <v>16.658986175115206</v>
      </c>
      <c r="EJ38" s="247">
        <f t="shared" si="35"/>
        <v>1.7903225806451613</v>
      </c>
      <c r="EK38" s="247">
        <f t="shared" si="35"/>
        <v>0</v>
      </c>
      <c r="EL38" s="247">
        <f t="shared" si="35"/>
        <v>8.6021505376344063</v>
      </c>
      <c r="EM38" s="247">
        <f t="shared" si="35"/>
        <v>0</v>
      </c>
      <c r="EN38" s="247">
        <f t="shared" si="35"/>
        <v>3.2258064516129035</v>
      </c>
      <c r="EO38" s="258">
        <f t="shared" si="27"/>
        <v>6.774193548387097</v>
      </c>
      <c r="EP38" s="133">
        <f t="shared" si="24"/>
        <v>72.118586789554527</v>
      </c>
      <c r="EQ38" s="134">
        <f t="shared" si="25"/>
        <v>48.234254992319507</v>
      </c>
      <c r="ER38" s="135" t="s">
        <v>86</v>
      </c>
      <c r="ES38" s="107" t="s">
        <v>86</v>
      </c>
      <c r="ET38" t="str">
        <f t="shared" si="4"/>
        <v>good</v>
      </c>
      <c r="EU38" t="str">
        <f t="shared" si="5"/>
        <v>good</v>
      </c>
    </row>
    <row r="39" spans="1:151">
      <c r="A39" s="217" t="s">
        <v>88</v>
      </c>
      <c r="B39" s="217" t="s">
        <v>522</v>
      </c>
      <c r="C39" s="217" t="s">
        <v>513</v>
      </c>
      <c r="D39" s="217" t="s">
        <v>523</v>
      </c>
      <c r="E39" s="217" t="s">
        <v>524</v>
      </c>
      <c r="F39" s="217">
        <v>902</v>
      </c>
      <c r="G39" s="219">
        <v>7.2</v>
      </c>
      <c r="H39" s="219">
        <v>3.41</v>
      </c>
      <c r="I39" s="219">
        <v>234</v>
      </c>
      <c r="J39" s="219">
        <v>1.9</v>
      </c>
      <c r="K39" s="219">
        <v>1</v>
      </c>
      <c r="L39" s="219">
        <v>0.03</v>
      </c>
      <c r="M39" s="219">
        <v>0</v>
      </c>
      <c r="N39" s="219">
        <v>1.54</v>
      </c>
      <c r="O39" s="219">
        <v>6.4</v>
      </c>
      <c r="P39" s="219">
        <v>4.3600000000000003</v>
      </c>
      <c r="Q39" s="219">
        <v>296</v>
      </c>
      <c r="R39" s="219">
        <v>1.1000000000000001</v>
      </c>
      <c r="S39" s="219">
        <v>2</v>
      </c>
      <c r="T39" s="219">
        <v>0.5</v>
      </c>
      <c r="U39" s="219">
        <v>0.2</v>
      </c>
      <c r="V39" s="221">
        <v>1.78</v>
      </c>
      <c r="W39" s="223">
        <v>7.5</v>
      </c>
      <c r="X39" s="223">
        <v>7</v>
      </c>
      <c r="Y39" s="223">
        <v>1000</v>
      </c>
      <c r="Z39" s="223">
        <v>10</v>
      </c>
      <c r="AA39" s="223">
        <v>1.5</v>
      </c>
      <c r="AB39" s="223">
        <v>1</v>
      </c>
      <c r="AC39" s="223">
        <v>0.3</v>
      </c>
      <c r="AD39" s="223">
        <v>5</v>
      </c>
      <c r="AE39" s="223">
        <v>7.5</v>
      </c>
      <c r="AF39" s="223">
        <v>7</v>
      </c>
      <c r="AG39" s="223">
        <v>1000</v>
      </c>
      <c r="AH39" s="223">
        <v>10</v>
      </c>
      <c r="AI39" s="223">
        <v>1.5</v>
      </c>
      <c r="AJ39" s="223">
        <v>1</v>
      </c>
      <c r="AK39" s="223">
        <v>0.3</v>
      </c>
      <c r="AL39" s="223">
        <v>5</v>
      </c>
      <c r="AM39" s="80">
        <v>4</v>
      </c>
      <c r="AN39" s="80">
        <v>5</v>
      </c>
      <c r="AO39" s="80">
        <v>3</v>
      </c>
      <c r="AP39" s="80">
        <v>5</v>
      </c>
      <c r="AQ39" s="80">
        <v>4</v>
      </c>
      <c r="AR39" s="80">
        <v>4</v>
      </c>
      <c r="AS39" s="80">
        <v>3</v>
      </c>
      <c r="AT39" s="80">
        <v>3</v>
      </c>
      <c r="AU39" s="80">
        <f t="shared" si="32"/>
        <v>31</v>
      </c>
      <c r="AV39" s="86">
        <v>0</v>
      </c>
      <c r="AW39" s="86">
        <v>0</v>
      </c>
      <c r="AX39" s="86">
        <v>0</v>
      </c>
      <c r="AY39" s="86">
        <v>0</v>
      </c>
      <c r="AZ39" s="86">
        <v>0</v>
      </c>
      <c r="BA39" s="86">
        <v>0</v>
      </c>
      <c r="BB39" s="86">
        <v>0</v>
      </c>
      <c r="BC39" s="86">
        <v>0</v>
      </c>
      <c r="BD39" s="86">
        <v>0</v>
      </c>
      <c r="BE39" s="86">
        <v>0</v>
      </c>
      <c r="BF39" s="86">
        <v>0</v>
      </c>
      <c r="BG39" s="86">
        <v>0</v>
      </c>
      <c r="BH39" s="86">
        <v>0</v>
      </c>
      <c r="BI39" s="86">
        <v>0</v>
      </c>
      <c r="BJ39" s="86">
        <v>0</v>
      </c>
      <c r="BK39" s="86">
        <v>0</v>
      </c>
      <c r="BL39" s="229">
        <v>1</v>
      </c>
      <c r="BM39" s="229">
        <v>1</v>
      </c>
      <c r="BN39" s="229">
        <v>1</v>
      </c>
      <c r="BO39" s="229">
        <v>1</v>
      </c>
      <c r="BP39" s="229">
        <v>1</v>
      </c>
      <c r="BQ39" s="229">
        <v>1</v>
      </c>
      <c r="BR39" s="229">
        <v>1</v>
      </c>
      <c r="BS39" s="229">
        <v>1</v>
      </c>
      <c r="BT39" s="229">
        <v>1</v>
      </c>
      <c r="BU39" s="229">
        <v>1</v>
      </c>
      <c r="BV39" s="229">
        <v>1</v>
      </c>
      <c r="BW39" s="229">
        <v>1</v>
      </c>
      <c r="BX39" s="229">
        <v>1</v>
      </c>
      <c r="BY39" s="229">
        <v>1</v>
      </c>
      <c r="BZ39" s="229">
        <v>1</v>
      </c>
      <c r="CA39" s="229">
        <v>1</v>
      </c>
      <c r="CB39" s="227">
        <f t="shared" si="28"/>
        <v>4</v>
      </c>
      <c r="CC39" s="227">
        <f t="shared" si="28"/>
        <v>5</v>
      </c>
      <c r="CD39" s="227">
        <f t="shared" si="28"/>
        <v>3</v>
      </c>
      <c r="CE39" s="227">
        <f t="shared" si="28"/>
        <v>5</v>
      </c>
      <c r="CF39" s="227">
        <f t="shared" si="28"/>
        <v>4</v>
      </c>
      <c r="CG39" s="227">
        <f t="shared" si="28"/>
        <v>4</v>
      </c>
      <c r="CH39" s="227">
        <f t="shared" si="28"/>
        <v>3</v>
      </c>
      <c r="CI39" s="227">
        <f t="shared" si="28"/>
        <v>3</v>
      </c>
      <c r="CJ39" s="227">
        <f t="shared" si="29"/>
        <v>4</v>
      </c>
      <c r="CK39" s="227">
        <f t="shared" si="29"/>
        <v>5</v>
      </c>
      <c r="CL39" s="227">
        <f t="shared" si="29"/>
        <v>3</v>
      </c>
      <c r="CM39" s="227">
        <f t="shared" si="29"/>
        <v>5</v>
      </c>
      <c r="CN39" s="227">
        <f t="shared" si="29"/>
        <v>4</v>
      </c>
      <c r="CO39" s="227">
        <f t="shared" si="29"/>
        <v>4</v>
      </c>
      <c r="CP39" s="227">
        <f t="shared" si="29"/>
        <v>3</v>
      </c>
      <c r="CQ39" s="231">
        <f t="shared" si="29"/>
        <v>3</v>
      </c>
      <c r="CR39" s="106">
        <f t="shared" si="7"/>
        <v>31</v>
      </c>
      <c r="CS39" s="111">
        <f t="shared" si="8"/>
        <v>31</v>
      </c>
      <c r="CT39" s="114">
        <f t="shared" si="9"/>
        <v>0.12903225806451613</v>
      </c>
      <c r="CU39" s="112">
        <f t="shared" si="10"/>
        <v>0.16129032258064516</v>
      </c>
      <c r="CV39" s="112">
        <f t="shared" si="11"/>
        <v>9.6774193548387094E-2</v>
      </c>
      <c r="CW39" s="112">
        <f t="shared" si="12"/>
        <v>0.16129032258064516</v>
      </c>
      <c r="CX39" s="112">
        <f t="shared" si="13"/>
        <v>0.12903225806451613</v>
      </c>
      <c r="CY39" s="112">
        <f t="shared" si="14"/>
        <v>0.12903225806451613</v>
      </c>
      <c r="CZ39" s="112">
        <f t="shared" si="15"/>
        <v>9.6774193548387094E-2</v>
      </c>
      <c r="DA39" s="112">
        <f t="shared" si="33"/>
        <v>9.6774193548387094E-2</v>
      </c>
      <c r="DB39" s="112">
        <f t="shared" si="33"/>
        <v>0.12903225806451613</v>
      </c>
      <c r="DC39" s="112">
        <f t="shared" si="17"/>
        <v>0.16129032258064516</v>
      </c>
      <c r="DD39" s="112">
        <f t="shared" si="18"/>
        <v>9.6774193548387094E-2</v>
      </c>
      <c r="DE39" s="112">
        <f t="shared" si="19"/>
        <v>0.16129032258064516</v>
      </c>
      <c r="DF39" s="112">
        <f t="shared" si="20"/>
        <v>0.12903225806451613</v>
      </c>
      <c r="DG39" s="112">
        <f t="shared" si="21"/>
        <v>0.12903225806451613</v>
      </c>
      <c r="DH39" s="112">
        <f t="shared" si="22"/>
        <v>9.6774193548387094E-2</v>
      </c>
      <c r="DI39" s="116">
        <f t="shared" si="23"/>
        <v>9.6774193548387094E-2</v>
      </c>
      <c r="DJ39" s="121">
        <f t="shared" si="34"/>
        <v>96.000000000000014</v>
      </c>
      <c r="DK39" s="122">
        <f t="shared" si="34"/>
        <v>48.714285714285715</v>
      </c>
      <c r="DL39" s="122">
        <f t="shared" si="34"/>
        <v>23.400000000000002</v>
      </c>
      <c r="DM39" s="122">
        <f t="shared" si="34"/>
        <v>19</v>
      </c>
      <c r="DN39" s="122">
        <f t="shared" si="34"/>
        <v>66.666666666666657</v>
      </c>
      <c r="DO39" s="122">
        <f t="shared" si="34"/>
        <v>3</v>
      </c>
      <c r="DP39" s="122">
        <f t="shared" si="34"/>
        <v>0</v>
      </c>
      <c r="DQ39" s="240">
        <f t="shared" si="34"/>
        <v>30.8</v>
      </c>
      <c r="DR39" s="121">
        <f t="shared" si="34"/>
        <v>85.333333333333343</v>
      </c>
      <c r="DS39" s="122">
        <f t="shared" si="34"/>
        <v>62.285714285714292</v>
      </c>
      <c r="DT39" s="122">
        <f t="shared" si="34"/>
        <v>29.599999999999998</v>
      </c>
      <c r="DU39" s="122">
        <f t="shared" si="34"/>
        <v>11.000000000000002</v>
      </c>
      <c r="DV39" s="122">
        <f t="shared" si="34"/>
        <v>133.33333333333331</v>
      </c>
      <c r="DW39" s="122">
        <f t="shared" si="34"/>
        <v>50</v>
      </c>
      <c r="DX39" s="122">
        <f t="shared" si="34"/>
        <v>66.666666666666671</v>
      </c>
      <c r="DY39" s="123">
        <f t="shared" si="26"/>
        <v>35.6</v>
      </c>
      <c r="DZ39" s="250">
        <f t="shared" si="35"/>
        <v>12.38709677419355</v>
      </c>
      <c r="EA39" s="247">
        <f t="shared" si="35"/>
        <v>7.8571428571428568</v>
      </c>
      <c r="EB39" s="247">
        <f t="shared" si="35"/>
        <v>2.2645161290322582</v>
      </c>
      <c r="EC39" s="247">
        <f t="shared" si="35"/>
        <v>3.064516129032258</v>
      </c>
      <c r="ED39" s="247">
        <f t="shared" si="35"/>
        <v>8.6021505376344063</v>
      </c>
      <c r="EE39" s="247">
        <f t="shared" si="35"/>
        <v>0.38709677419354838</v>
      </c>
      <c r="EF39" s="247">
        <f t="shared" si="35"/>
        <v>0</v>
      </c>
      <c r="EG39" s="251">
        <f t="shared" si="35"/>
        <v>2.9806451612903224</v>
      </c>
      <c r="EH39" s="250">
        <f t="shared" si="35"/>
        <v>11.010752688172044</v>
      </c>
      <c r="EI39" s="247">
        <f t="shared" si="35"/>
        <v>10.046082949308756</v>
      </c>
      <c r="EJ39" s="247">
        <f t="shared" si="35"/>
        <v>2.8645161290322578</v>
      </c>
      <c r="EK39" s="247">
        <f t="shared" si="35"/>
        <v>1.774193548387097</v>
      </c>
      <c r="EL39" s="247">
        <f t="shared" si="35"/>
        <v>17.204301075268813</v>
      </c>
      <c r="EM39" s="247">
        <f t="shared" si="35"/>
        <v>6.4516129032258061</v>
      </c>
      <c r="EN39" s="247">
        <f t="shared" si="35"/>
        <v>6.4516129032258069</v>
      </c>
      <c r="EO39" s="258">
        <f t="shared" si="27"/>
        <v>3.4451612903225808</v>
      </c>
      <c r="EP39" s="133">
        <f t="shared" si="24"/>
        <v>37.543164362519207</v>
      </c>
      <c r="EQ39" s="134">
        <f t="shared" si="25"/>
        <v>59.248233486943164</v>
      </c>
      <c r="ER39" s="135" t="s">
        <v>86</v>
      </c>
      <c r="ES39" s="107" t="s">
        <v>86</v>
      </c>
      <c r="ET39" t="str">
        <f t="shared" si="4"/>
        <v>good</v>
      </c>
      <c r="EU39" t="str">
        <f t="shared" si="5"/>
        <v>good</v>
      </c>
    </row>
    <row r="40" spans="1:151">
      <c r="A40" s="217" t="s">
        <v>88</v>
      </c>
      <c r="B40" s="217" t="s">
        <v>525</v>
      </c>
      <c r="C40" s="217" t="s">
        <v>513</v>
      </c>
      <c r="D40" s="217" t="s">
        <v>526</v>
      </c>
      <c r="E40" s="217" t="s">
        <v>527</v>
      </c>
      <c r="F40" s="217">
        <v>1017</v>
      </c>
      <c r="G40" s="219">
        <v>7.1</v>
      </c>
      <c r="H40" s="219">
        <v>6.72</v>
      </c>
      <c r="I40" s="219">
        <v>67</v>
      </c>
      <c r="J40" s="219">
        <v>1.5</v>
      </c>
      <c r="K40" s="219">
        <v>0</v>
      </c>
      <c r="L40" s="219">
        <v>0.06</v>
      </c>
      <c r="M40" s="219">
        <v>0</v>
      </c>
      <c r="N40" s="219">
        <v>2.3199999999999998</v>
      </c>
      <c r="O40" s="219">
        <v>6.2</v>
      </c>
      <c r="P40" s="219">
        <v>7.66</v>
      </c>
      <c r="Q40" s="219">
        <v>158</v>
      </c>
      <c r="R40" s="219">
        <v>1.2</v>
      </c>
      <c r="S40" s="219">
        <v>1</v>
      </c>
      <c r="T40" s="219">
        <v>0.5</v>
      </c>
      <c r="U40" s="219">
        <v>0</v>
      </c>
      <c r="V40" s="221">
        <v>2.0299999999999998</v>
      </c>
      <c r="W40" s="223">
        <v>7.5</v>
      </c>
      <c r="X40" s="223">
        <v>7</v>
      </c>
      <c r="Y40" s="223">
        <v>1000</v>
      </c>
      <c r="Z40" s="223">
        <v>10</v>
      </c>
      <c r="AA40" s="223">
        <v>1.5</v>
      </c>
      <c r="AB40" s="223">
        <v>1</v>
      </c>
      <c r="AC40" s="223">
        <v>0.3</v>
      </c>
      <c r="AD40" s="223">
        <v>5</v>
      </c>
      <c r="AE40" s="223">
        <v>7.5</v>
      </c>
      <c r="AF40" s="223">
        <v>7</v>
      </c>
      <c r="AG40" s="223">
        <v>1000</v>
      </c>
      <c r="AH40" s="223">
        <v>10</v>
      </c>
      <c r="AI40" s="223">
        <v>1.5</v>
      </c>
      <c r="AJ40" s="223">
        <v>1</v>
      </c>
      <c r="AK40" s="223">
        <v>0.3</v>
      </c>
      <c r="AL40" s="223">
        <v>5</v>
      </c>
      <c r="AM40" s="80">
        <v>4</v>
      </c>
      <c r="AN40" s="80">
        <v>5</v>
      </c>
      <c r="AO40" s="80">
        <v>3</v>
      </c>
      <c r="AP40" s="80">
        <v>5</v>
      </c>
      <c r="AQ40" s="80">
        <v>4</v>
      </c>
      <c r="AR40" s="80">
        <v>4</v>
      </c>
      <c r="AS40" s="80">
        <v>3</v>
      </c>
      <c r="AT40" s="80">
        <v>3</v>
      </c>
      <c r="AU40" s="80">
        <f t="shared" si="32"/>
        <v>31</v>
      </c>
      <c r="AV40" s="86">
        <v>0</v>
      </c>
      <c r="AW40" s="86">
        <v>0</v>
      </c>
      <c r="AX40" s="86">
        <v>0</v>
      </c>
      <c r="AY40" s="86">
        <v>0</v>
      </c>
      <c r="AZ40" s="86">
        <v>0</v>
      </c>
      <c r="BA40" s="86">
        <v>0</v>
      </c>
      <c r="BB40" s="86">
        <v>0</v>
      </c>
      <c r="BC40" s="86">
        <v>0</v>
      </c>
      <c r="BD40" s="86">
        <v>0</v>
      </c>
      <c r="BE40" s="86">
        <v>0</v>
      </c>
      <c r="BF40" s="86">
        <v>0</v>
      </c>
      <c r="BG40" s="86">
        <v>0</v>
      </c>
      <c r="BH40" s="86">
        <v>0</v>
      </c>
      <c r="BI40" s="86">
        <v>0</v>
      </c>
      <c r="BJ40" s="86">
        <v>0</v>
      </c>
      <c r="BK40" s="86">
        <v>0</v>
      </c>
      <c r="BL40" s="229">
        <v>1</v>
      </c>
      <c r="BM40" s="229">
        <v>1</v>
      </c>
      <c r="BN40" s="229">
        <v>1</v>
      </c>
      <c r="BO40" s="229">
        <v>1</v>
      </c>
      <c r="BP40" s="229">
        <v>1</v>
      </c>
      <c r="BQ40" s="229">
        <v>1</v>
      </c>
      <c r="BR40" s="229">
        <v>1</v>
      </c>
      <c r="BS40" s="229">
        <v>1</v>
      </c>
      <c r="BT40" s="229">
        <v>1</v>
      </c>
      <c r="BU40" s="229">
        <v>1</v>
      </c>
      <c r="BV40" s="229">
        <v>1</v>
      </c>
      <c r="BW40" s="229">
        <v>1</v>
      </c>
      <c r="BX40" s="229">
        <v>1</v>
      </c>
      <c r="BY40" s="229">
        <v>1</v>
      </c>
      <c r="BZ40" s="229">
        <v>1</v>
      </c>
      <c r="CA40" s="229">
        <v>1</v>
      </c>
      <c r="CB40" s="227">
        <f t="shared" si="28"/>
        <v>4</v>
      </c>
      <c r="CC40" s="227">
        <f t="shared" si="28"/>
        <v>5</v>
      </c>
      <c r="CD40" s="227">
        <f t="shared" si="28"/>
        <v>3</v>
      </c>
      <c r="CE40" s="227">
        <f t="shared" si="28"/>
        <v>5</v>
      </c>
      <c r="CF40" s="227">
        <f t="shared" si="28"/>
        <v>4</v>
      </c>
      <c r="CG40" s="227">
        <f t="shared" si="28"/>
        <v>4</v>
      </c>
      <c r="CH40" s="227">
        <f t="shared" si="28"/>
        <v>3</v>
      </c>
      <c r="CI40" s="227">
        <f t="shared" si="28"/>
        <v>3</v>
      </c>
      <c r="CJ40" s="227">
        <f t="shared" si="29"/>
        <v>4</v>
      </c>
      <c r="CK40" s="227">
        <f t="shared" si="29"/>
        <v>5</v>
      </c>
      <c r="CL40" s="227">
        <f t="shared" si="29"/>
        <v>3</v>
      </c>
      <c r="CM40" s="227">
        <f t="shared" si="29"/>
        <v>5</v>
      </c>
      <c r="CN40" s="227">
        <f t="shared" si="29"/>
        <v>4</v>
      </c>
      <c r="CO40" s="227">
        <f t="shared" si="29"/>
        <v>4</v>
      </c>
      <c r="CP40" s="227">
        <f t="shared" si="29"/>
        <v>3</v>
      </c>
      <c r="CQ40" s="231">
        <f t="shared" si="29"/>
        <v>3</v>
      </c>
      <c r="CR40" s="106">
        <f t="shared" si="7"/>
        <v>31</v>
      </c>
      <c r="CS40" s="111">
        <f t="shared" si="8"/>
        <v>31</v>
      </c>
      <c r="CT40" s="114">
        <f t="shared" si="9"/>
        <v>0.12903225806451613</v>
      </c>
      <c r="CU40" s="112">
        <f t="shared" si="10"/>
        <v>0.16129032258064516</v>
      </c>
      <c r="CV40" s="112">
        <f t="shared" si="11"/>
        <v>9.6774193548387094E-2</v>
      </c>
      <c r="CW40" s="112">
        <f t="shared" si="12"/>
        <v>0.16129032258064516</v>
      </c>
      <c r="CX40" s="112">
        <f t="shared" si="13"/>
        <v>0.12903225806451613</v>
      </c>
      <c r="CY40" s="112">
        <f t="shared" si="14"/>
        <v>0.12903225806451613</v>
      </c>
      <c r="CZ40" s="112">
        <f t="shared" si="15"/>
        <v>9.6774193548387094E-2</v>
      </c>
      <c r="DA40" s="112">
        <f t="shared" si="33"/>
        <v>9.6774193548387094E-2</v>
      </c>
      <c r="DB40" s="112">
        <f t="shared" si="33"/>
        <v>0.12903225806451613</v>
      </c>
      <c r="DC40" s="112">
        <f t="shared" si="17"/>
        <v>0.16129032258064516</v>
      </c>
      <c r="DD40" s="112">
        <f t="shared" si="18"/>
        <v>9.6774193548387094E-2</v>
      </c>
      <c r="DE40" s="112">
        <f t="shared" si="19"/>
        <v>0.16129032258064516</v>
      </c>
      <c r="DF40" s="112">
        <f t="shared" si="20"/>
        <v>0.12903225806451613</v>
      </c>
      <c r="DG40" s="112">
        <f t="shared" si="21"/>
        <v>0.12903225806451613</v>
      </c>
      <c r="DH40" s="112">
        <f t="shared" si="22"/>
        <v>9.6774193548387094E-2</v>
      </c>
      <c r="DI40" s="116">
        <f t="shared" si="23"/>
        <v>9.6774193548387094E-2</v>
      </c>
      <c r="DJ40" s="121">
        <f t="shared" si="34"/>
        <v>94.666666666666671</v>
      </c>
      <c r="DK40" s="122">
        <f t="shared" si="34"/>
        <v>96</v>
      </c>
      <c r="DL40" s="122">
        <f t="shared" si="34"/>
        <v>6.7</v>
      </c>
      <c r="DM40" s="122">
        <f t="shared" si="34"/>
        <v>15</v>
      </c>
      <c r="DN40" s="122">
        <f t="shared" si="34"/>
        <v>0</v>
      </c>
      <c r="DO40" s="122">
        <f t="shared" si="34"/>
        <v>6</v>
      </c>
      <c r="DP40" s="122">
        <f t="shared" si="34"/>
        <v>0</v>
      </c>
      <c r="DQ40" s="240">
        <f t="shared" si="34"/>
        <v>46.4</v>
      </c>
      <c r="DR40" s="121">
        <f t="shared" si="34"/>
        <v>82.666666666666671</v>
      </c>
      <c r="DS40" s="122">
        <f t="shared" si="34"/>
        <v>109.42857142857143</v>
      </c>
      <c r="DT40" s="122">
        <f t="shared" si="34"/>
        <v>15.8</v>
      </c>
      <c r="DU40" s="122">
        <f t="shared" si="34"/>
        <v>12</v>
      </c>
      <c r="DV40" s="122">
        <f t="shared" si="34"/>
        <v>66.666666666666657</v>
      </c>
      <c r="DW40" s="122">
        <f t="shared" si="34"/>
        <v>50</v>
      </c>
      <c r="DX40" s="122">
        <f t="shared" si="34"/>
        <v>0</v>
      </c>
      <c r="DY40" s="123">
        <f t="shared" si="26"/>
        <v>40.599999999999994</v>
      </c>
      <c r="DZ40" s="250">
        <f t="shared" si="35"/>
        <v>12.21505376344086</v>
      </c>
      <c r="EA40" s="247">
        <f t="shared" si="35"/>
        <v>15.483870967741936</v>
      </c>
      <c r="EB40" s="247">
        <f t="shared" si="35"/>
        <v>0.64838709677419359</v>
      </c>
      <c r="EC40" s="247">
        <f t="shared" si="35"/>
        <v>2.4193548387096775</v>
      </c>
      <c r="ED40" s="247">
        <f t="shared" si="35"/>
        <v>0</v>
      </c>
      <c r="EE40" s="247">
        <f t="shared" si="35"/>
        <v>0.77419354838709675</v>
      </c>
      <c r="EF40" s="247">
        <f t="shared" si="35"/>
        <v>0</v>
      </c>
      <c r="EG40" s="251">
        <f t="shared" si="35"/>
        <v>4.4903225806451612</v>
      </c>
      <c r="EH40" s="250">
        <f t="shared" si="35"/>
        <v>10.666666666666668</v>
      </c>
      <c r="EI40" s="247">
        <f t="shared" si="35"/>
        <v>17.649769585253456</v>
      </c>
      <c r="EJ40" s="247">
        <f t="shared" si="35"/>
        <v>1.5290322580645161</v>
      </c>
      <c r="EK40" s="247">
        <f t="shared" si="35"/>
        <v>1.935483870967742</v>
      </c>
      <c r="EL40" s="247">
        <f t="shared" si="35"/>
        <v>8.6021505376344063</v>
      </c>
      <c r="EM40" s="247">
        <f t="shared" si="35"/>
        <v>6.4516129032258061</v>
      </c>
      <c r="EN40" s="247">
        <f t="shared" si="35"/>
        <v>0</v>
      </c>
      <c r="EO40" s="258">
        <f t="shared" si="27"/>
        <v>3.9290322580645154</v>
      </c>
      <c r="EP40" s="133">
        <f t="shared" si="24"/>
        <v>36.031182795698925</v>
      </c>
      <c r="EQ40" s="134">
        <f t="shared" si="25"/>
        <v>50.763748079877111</v>
      </c>
      <c r="ER40" s="135" t="s">
        <v>86</v>
      </c>
      <c r="ES40" s="107" t="s">
        <v>86</v>
      </c>
      <c r="ET40" t="str">
        <f t="shared" si="4"/>
        <v>good</v>
      </c>
      <c r="EU40" t="str">
        <f t="shared" si="5"/>
        <v>good</v>
      </c>
    </row>
    <row r="41" spans="1:151">
      <c r="A41" s="217" t="s">
        <v>88</v>
      </c>
      <c r="B41" s="217" t="s">
        <v>528</v>
      </c>
      <c r="C41" s="217" t="s">
        <v>513</v>
      </c>
      <c r="D41" s="217" t="s">
        <v>529</v>
      </c>
      <c r="E41" s="217" t="s">
        <v>530</v>
      </c>
      <c r="F41" s="217">
        <v>1390</v>
      </c>
      <c r="G41" s="219">
        <v>6.8</v>
      </c>
      <c r="H41" s="219">
        <v>7.16</v>
      </c>
      <c r="I41" s="219">
        <v>73</v>
      </c>
      <c r="J41" s="219">
        <v>1.8</v>
      </c>
      <c r="K41" s="219">
        <v>1</v>
      </c>
      <c r="L41" s="219">
        <v>0.01</v>
      </c>
      <c r="M41" s="219">
        <v>0</v>
      </c>
      <c r="N41" s="219">
        <v>1.1499999999999999</v>
      </c>
      <c r="O41" s="219">
        <v>6</v>
      </c>
      <c r="P41" s="219">
        <v>8.85</v>
      </c>
      <c r="Q41" s="219">
        <v>98</v>
      </c>
      <c r="R41" s="219">
        <v>1.5</v>
      </c>
      <c r="S41" s="219">
        <v>1</v>
      </c>
      <c r="T41" s="219">
        <v>0</v>
      </c>
      <c r="U41" s="219">
        <v>0</v>
      </c>
      <c r="V41" s="221">
        <v>2.75</v>
      </c>
      <c r="W41" s="223">
        <v>7.5</v>
      </c>
      <c r="X41" s="223">
        <v>7</v>
      </c>
      <c r="Y41" s="223">
        <v>1000</v>
      </c>
      <c r="Z41" s="223">
        <v>10</v>
      </c>
      <c r="AA41" s="223">
        <v>1.5</v>
      </c>
      <c r="AB41" s="223">
        <v>1</v>
      </c>
      <c r="AC41" s="223">
        <v>0.3</v>
      </c>
      <c r="AD41" s="223">
        <v>5</v>
      </c>
      <c r="AE41" s="223">
        <v>7.5</v>
      </c>
      <c r="AF41" s="223">
        <v>7</v>
      </c>
      <c r="AG41" s="223">
        <v>1000</v>
      </c>
      <c r="AH41" s="223">
        <v>10</v>
      </c>
      <c r="AI41" s="223">
        <v>1.5</v>
      </c>
      <c r="AJ41" s="223">
        <v>1</v>
      </c>
      <c r="AK41" s="223">
        <v>0.3</v>
      </c>
      <c r="AL41" s="223">
        <v>5</v>
      </c>
      <c r="AM41" s="80">
        <v>4</v>
      </c>
      <c r="AN41" s="80">
        <v>5</v>
      </c>
      <c r="AO41" s="80">
        <v>3</v>
      </c>
      <c r="AP41" s="80">
        <v>5</v>
      </c>
      <c r="AQ41" s="80">
        <v>4</v>
      </c>
      <c r="AR41" s="80">
        <v>4</v>
      </c>
      <c r="AS41" s="80">
        <v>3</v>
      </c>
      <c r="AT41" s="80">
        <v>3</v>
      </c>
      <c r="AU41" s="80">
        <f t="shared" si="32"/>
        <v>31</v>
      </c>
      <c r="AV41" s="86">
        <v>0</v>
      </c>
      <c r="AW41" s="86">
        <v>0</v>
      </c>
      <c r="AX41" s="86">
        <v>0</v>
      </c>
      <c r="AY41" s="86">
        <v>0</v>
      </c>
      <c r="AZ41" s="86">
        <v>0</v>
      </c>
      <c r="BA41" s="86">
        <v>0</v>
      </c>
      <c r="BB41" s="86">
        <v>0</v>
      </c>
      <c r="BC41" s="86">
        <v>0</v>
      </c>
      <c r="BD41" s="86">
        <v>0</v>
      </c>
      <c r="BE41" s="86">
        <v>0</v>
      </c>
      <c r="BF41" s="86">
        <v>0</v>
      </c>
      <c r="BG41" s="86">
        <v>0</v>
      </c>
      <c r="BH41" s="86">
        <v>0</v>
      </c>
      <c r="BI41" s="86">
        <v>0</v>
      </c>
      <c r="BJ41" s="86">
        <v>0</v>
      </c>
      <c r="BK41" s="86">
        <v>0</v>
      </c>
      <c r="BL41" s="229">
        <v>1</v>
      </c>
      <c r="BM41" s="229">
        <v>1</v>
      </c>
      <c r="BN41" s="229">
        <v>1</v>
      </c>
      <c r="BO41" s="229">
        <v>1</v>
      </c>
      <c r="BP41" s="229">
        <v>1</v>
      </c>
      <c r="BQ41" s="229">
        <v>1</v>
      </c>
      <c r="BR41" s="229">
        <v>1</v>
      </c>
      <c r="BS41" s="229">
        <v>1</v>
      </c>
      <c r="BT41" s="229">
        <v>1</v>
      </c>
      <c r="BU41" s="229">
        <v>1</v>
      </c>
      <c r="BV41" s="229">
        <v>1</v>
      </c>
      <c r="BW41" s="229">
        <v>1</v>
      </c>
      <c r="BX41" s="229">
        <v>1</v>
      </c>
      <c r="BY41" s="229">
        <v>1</v>
      </c>
      <c r="BZ41" s="229">
        <v>1</v>
      </c>
      <c r="CA41" s="229">
        <v>1</v>
      </c>
      <c r="CB41" s="227">
        <f t="shared" si="28"/>
        <v>4</v>
      </c>
      <c r="CC41" s="227">
        <f t="shared" si="28"/>
        <v>5</v>
      </c>
      <c r="CD41" s="227">
        <f t="shared" si="28"/>
        <v>3</v>
      </c>
      <c r="CE41" s="227">
        <f t="shared" si="28"/>
        <v>5</v>
      </c>
      <c r="CF41" s="227">
        <f t="shared" si="28"/>
        <v>4</v>
      </c>
      <c r="CG41" s="227">
        <f t="shared" si="28"/>
        <v>4</v>
      </c>
      <c r="CH41" s="227">
        <f t="shared" si="28"/>
        <v>3</v>
      </c>
      <c r="CI41" s="227">
        <f t="shared" si="28"/>
        <v>3</v>
      </c>
      <c r="CJ41" s="227">
        <f t="shared" si="29"/>
        <v>4</v>
      </c>
      <c r="CK41" s="227">
        <f t="shared" si="29"/>
        <v>5</v>
      </c>
      <c r="CL41" s="227">
        <f t="shared" si="29"/>
        <v>3</v>
      </c>
      <c r="CM41" s="227">
        <f t="shared" si="29"/>
        <v>5</v>
      </c>
      <c r="CN41" s="227">
        <f t="shared" si="29"/>
        <v>4</v>
      </c>
      <c r="CO41" s="227">
        <f t="shared" si="29"/>
        <v>4</v>
      </c>
      <c r="CP41" s="227">
        <f t="shared" si="29"/>
        <v>3</v>
      </c>
      <c r="CQ41" s="231">
        <f t="shared" si="29"/>
        <v>3</v>
      </c>
      <c r="CR41" s="106">
        <f t="shared" si="7"/>
        <v>31</v>
      </c>
      <c r="CS41" s="111">
        <f t="shared" si="8"/>
        <v>31</v>
      </c>
      <c r="CT41" s="114">
        <f t="shared" si="9"/>
        <v>0.12903225806451613</v>
      </c>
      <c r="CU41" s="112">
        <f t="shared" si="10"/>
        <v>0.16129032258064516</v>
      </c>
      <c r="CV41" s="112">
        <f t="shared" si="11"/>
        <v>9.6774193548387094E-2</v>
      </c>
      <c r="CW41" s="112">
        <f t="shared" si="12"/>
        <v>0.16129032258064516</v>
      </c>
      <c r="CX41" s="112">
        <f t="shared" si="13"/>
        <v>0.12903225806451613</v>
      </c>
      <c r="CY41" s="112">
        <f t="shared" si="14"/>
        <v>0.12903225806451613</v>
      </c>
      <c r="CZ41" s="112">
        <f t="shared" si="15"/>
        <v>9.6774193548387094E-2</v>
      </c>
      <c r="DA41" s="112">
        <f t="shared" si="33"/>
        <v>9.6774193548387094E-2</v>
      </c>
      <c r="DB41" s="112">
        <f t="shared" si="33"/>
        <v>0.12903225806451613</v>
      </c>
      <c r="DC41" s="112">
        <f t="shared" si="17"/>
        <v>0.16129032258064516</v>
      </c>
      <c r="DD41" s="112">
        <f t="shared" si="18"/>
        <v>9.6774193548387094E-2</v>
      </c>
      <c r="DE41" s="112">
        <f t="shared" si="19"/>
        <v>0.16129032258064516</v>
      </c>
      <c r="DF41" s="112">
        <f t="shared" si="20"/>
        <v>0.12903225806451613</v>
      </c>
      <c r="DG41" s="112">
        <f t="shared" si="21"/>
        <v>0.12903225806451613</v>
      </c>
      <c r="DH41" s="112">
        <f t="shared" si="22"/>
        <v>9.6774193548387094E-2</v>
      </c>
      <c r="DI41" s="116">
        <f t="shared" si="23"/>
        <v>9.6774193548387094E-2</v>
      </c>
      <c r="DJ41" s="121">
        <f t="shared" si="34"/>
        <v>90.666666666666657</v>
      </c>
      <c r="DK41" s="122">
        <f t="shared" si="34"/>
        <v>102.28571428571429</v>
      </c>
      <c r="DL41" s="122">
        <f t="shared" si="34"/>
        <v>7.3</v>
      </c>
      <c r="DM41" s="122">
        <f t="shared" si="34"/>
        <v>18</v>
      </c>
      <c r="DN41" s="122">
        <f t="shared" si="34"/>
        <v>66.666666666666657</v>
      </c>
      <c r="DO41" s="122">
        <f t="shared" si="34"/>
        <v>1</v>
      </c>
      <c r="DP41" s="122">
        <f t="shared" si="34"/>
        <v>0</v>
      </c>
      <c r="DQ41" s="240">
        <f t="shared" si="34"/>
        <v>23</v>
      </c>
      <c r="DR41" s="121">
        <f t="shared" si="34"/>
        <v>80</v>
      </c>
      <c r="DS41" s="122">
        <f t="shared" si="34"/>
        <v>126.42857142857142</v>
      </c>
      <c r="DT41" s="122">
        <f t="shared" si="34"/>
        <v>9.8000000000000007</v>
      </c>
      <c r="DU41" s="122">
        <f t="shared" si="34"/>
        <v>15</v>
      </c>
      <c r="DV41" s="122">
        <f t="shared" si="34"/>
        <v>66.666666666666657</v>
      </c>
      <c r="DW41" s="122">
        <f t="shared" si="34"/>
        <v>0</v>
      </c>
      <c r="DX41" s="122">
        <f t="shared" si="34"/>
        <v>0</v>
      </c>
      <c r="DY41" s="123">
        <f t="shared" si="26"/>
        <v>55.000000000000007</v>
      </c>
      <c r="DZ41" s="250">
        <f t="shared" si="35"/>
        <v>11.698924731182794</v>
      </c>
      <c r="EA41" s="247">
        <f t="shared" si="35"/>
        <v>16.497695852534562</v>
      </c>
      <c r="EB41" s="247">
        <f t="shared" si="35"/>
        <v>0.70645161290322578</v>
      </c>
      <c r="EC41" s="247">
        <f t="shared" si="35"/>
        <v>2.903225806451613</v>
      </c>
      <c r="ED41" s="247">
        <f t="shared" si="35"/>
        <v>8.6021505376344063</v>
      </c>
      <c r="EE41" s="247">
        <f t="shared" si="35"/>
        <v>0.12903225806451613</v>
      </c>
      <c r="EF41" s="247">
        <f t="shared" si="35"/>
        <v>0</v>
      </c>
      <c r="EG41" s="251">
        <f t="shared" si="35"/>
        <v>2.225806451612903</v>
      </c>
      <c r="EH41" s="250">
        <f t="shared" si="35"/>
        <v>10.32258064516129</v>
      </c>
      <c r="EI41" s="247">
        <f t="shared" si="35"/>
        <v>20.39170506912442</v>
      </c>
      <c r="EJ41" s="247">
        <f t="shared" si="35"/>
        <v>0.94838709677419364</v>
      </c>
      <c r="EK41" s="247">
        <f t="shared" si="35"/>
        <v>2.4193548387096775</v>
      </c>
      <c r="EL41" s="247">
        <f t="shared" si="35"/>
        <v>8.6021505376344063</v>
      </c>
      <c r="EM41" s="247">
        <f t="shared" si="35"/>
        <v>0</v>
      </c>
      <c r="EN41" s="247">
        <f t="shared" si="35"/>
        <v>0</v>
      </c>
      <c r="EO41" s="258">
        <f t="shared" si="27"/>
        <v>5.3225806451612909</v>
      </c>
      <c r="EP41" s="133">
        <f t="shared" si="24"/>
        <v>42.763287250384025</v>
      </c>
      <c r="EQ41" s="134">
        <f t="shared" si="25"/>
        <v>48.006758832565275</v>
      </c>
      <c r="ER41" s="135" t="s">
        <v>86</v>
      </c>
      <c r="ES41" s="107" t="s">
        <v>86</v>
      </c>
      <c r="ET41" t="str">
        <f t="shared" si="4"/>
        <v>good</v>
      </c>
      <c r="EU41" t="str">
        <f t="shared" si="5"/>
        <v>good</v>
      </c>
    </row>
    <row r="42" spans="1:151">
      <c r="A42" s="217" t="s">
        <v>88</v>
      </c>
      <c r="B42" s="217" t="s">
        <v>531</v>
      </c>
      <c r="C42" s="217" t="s">
        <v>513</v>
      </c>
      <c r="D42" s="217" t="s">
        <v>532</v>
      </c>
      <c r="E42" s="217" t="s">
        <v>533</v>
      </c>
      <c r="F42" s="217">
        <v>1198</v>
      </c>
      <c r="G42" s="219">
        <v>7.4</v>
      </c>
      <c r="H42" s="219">
        <v>2.87</v>
      </c>
      <c r="I42" s="219">
        <v>49</v>
      </c>
      <c r="J42" s="219">
        <v>1.8</v>
      </c>
      <c r="K42" s="219">
        <v>0.5</v>
      </c>
      <c r="L42" s="219">
        <v>0.01</v>
      </c>
      <c r="M42" s="219">
        <v>0</v>
      </c>
      <c r="N42" s="219">
        <v>2.4</v>
      </c>
      <c r="O42" s="219">
        <v>7</v>
      </c>
      <c r="P42" s="219">
        <v>4.21</v>
      </c>
      <c r="Q42" s="219">
        <v>59</v>
      </c>
      <c r="R42" s="219">
        <v>1.25</v>
      </c>
      <c r="S42" s="219">
        <v>0.75</v>
      </c>
      <c r="T42" s="219">
        <v>0.03</v>
      </c>
      <c r="U42" s="219">
        <v>0.3</v>
      </c>
      <c r="V42" s="221">
        <v>1.68</v>
      </c>
      <c r="W42" s="223">
        <v>7.5</v>
      </c>
      <c r="X42" s="223">
        <v>7</v>
      </c>
      <c r="Y42" s="223">
        <v>1000</v>
      </c>
      <c r="Z42" s="223">
        <v>10</v>
      </c>
      <c r="AA42" s="223">
        <v>1.5</v>
      </c>
      <c r="AB42" s="223">
        <v>1</v>
      </c>
      <c r="AC42" s="223">
        <v>0.3</v>
      </c>
      <c r="AD42" s="223">
        <v>5</v>
      </c>
      <c r="AE42" s="223">
        <v>7.5</v>
      </c>
      <c r="AF42" s="223">
        <v>7</v>
      </c>
      <c r="AG42" s="223">
        <v>1000</v>
      </c>
      <c r="AH42" s="223">
        <v>10</v>
      </c>
      <c r="AI42" s="223">
        <v>1.5</v>
      </c>
      <c r="AJ42" s="223">
        <v>1</v>
      </c>
      <c r="AK42" s="223">
        <v>0.3</v>
      </c>
      <c r="AL42" s="223">
        <v>5</v>
      </c>
      <c r="AM42" s="80">
        <v>4</v>
      </c>
      <c r="AN42" s="80">
        <v>5</v>
      </c>
      <c r="AO42" s="80">
        <v>3</v>
      </c>
      <c r="AP42" s="80">
        <v>5</v>
      </c>
      <c r="AQ42" s="80">
        <v>4</v>
      </c>
      <c r="AR42" s="80">
        <v>4</v>
      </c>
      <c r="AS42" s="80">
        <v>3</v>
      </c>
      <c r="AT42" s="80">
        <v>3</v>
      </c>
      <c r="AU42" s="80">
        <f t="shared" si="32"/>
        <v>31</v>
      </c>
      <c r="AV42" s="86">
        <v>0</v>
      </c>
      <c r="AW42" s="86">
        <v>0</v>
      </c>
      <c r="AX42" s="86">
        <v>0</v>
      </c>
      <c r="AY42" s="86">
        <v>0</v>
      </c>
      <c r="AZ42" s="86">
        <v>0</v>
      </c>
      <c r="BA42" s="86">
        <v>0</v>
      </c>
      <c r="BB42" s="86">
        <v>0</v>
      </c>
      <c r="BC42" s="86">
        <v>0</v>
      </c>
      <c r="BD42" s="86">
        <v>0</v>
      </c>
      <c r="BE42" s="86">
        <v>0</v>
      </c>
      <c r="BF42" s="86">
        <v>0</v>
      </c>
      <c r="BG42" s="86">
        <v>0</v>
      </c>
      <c r="BH42" s="86">
        <v>0</v>
      </c>
      <c r="BI42" s="86">
        <v>0</v>
      </c>
      <c r="BJ42" s="86">
        <v>0</v>
      </c>
      <c r="BK42" s="86">
        <v>0</v>
      </c>
      <c r="BL42" s="229">
        <v>1</v>
      </c>
      <c r="BM42" s="229">
        <v>1</v>
      </c>
      <c r="BN42" s="229">
        <v>1</v>
      </c>
      <c r="BO42" s="229">
        <v>1</v>
      </c>
      <c r="BP42" s="229">
        <v>1</v>
      </c>
      <c r="BQ42" s="229">
        <v>1</v>
      </c>
      <c r="BR42" s="229">
        <v>1</v>
      </c>
      <c r="BS42" s="229">
        <v>1</v>
      </c>
      <c r="BT42" s="229">
        <v>1</v>
      </c>
      <c r="BU42" s="229">
        <v>1</v>
      </c>
      <c r="BV42" s="229">
        <v>1</v>
      </c>
      <c r="BW42" s="229">
        <v>1</v>
      </c>
      <c r="BX42" s="229">
        <v>1</v>
      </c>
      <c r="BY42" s="229">
        <v>1</v>
      </c>
      <c r="BZ42" s="229">
        <v>1</v>
      </c>
      <c r="CA42" s="229">
        <v>1</v>
      </c>
      <c r="CB42" s="227">
        <f t="shared" si="28"/>
        <v>4</v>
      </c>
      <c r="CC42" s="227">
        <f t="shared" si="28"/>
        <v>5</v>
      </c>
      <c r="CD42" s="227">
        <f t="shared" si="28"/>
        <v>3</v>
      </c>
      <c r="CE42" s="227">
        <f t="shared" si="28"/>
        <v>5</v>
      </c>
      <c r="CF42" s="227">
        <f t="shared" si="28"/>
        <v>4</v>
      </c>
      <c r="CG42" s="227">
        <f t="shared" si="28"/>
        <v>4</v>
      </c>
      <c r="CH42" s="227">
        <f t="shared" si="28"/>
        <v>3</v>
      </c>
      <c r="CI42" s="227">
        <f t="shared" si="28"/>
        <v>3</v>
      </c>
      <c r="CJ42" s="227">
        <f t="shared" si="29"/>
        <v>4</v>
      </c>
      <c r="CK42" s="227">
        <f t="shared" si="29"/>
        <v>5</v>
      </c>
      <c r="CL42" s="227">
        <f t="shared" si="29"/>
        <v>3</v>
      </c>
      <c r="CM42" s="227">
        <f t="shared" si="29"/>
        <v>5</v>
      </c>
      <c r="CN42" s="227">
        <f t="shared" si="29"/>
        <v>4</v>
      </c>
      <c r="CO42" s="227">
        <f t="shared" si="29"/>
        <v>4</v>
      </c>
      <c r="CP42" s="227">
        <f t="shared" si="29"/>
        <v>3</v>
      </c>
      <c r="CQ42" s="231">
        <f t="shared" si="29"/>
        <v>3</v>
      </c>
      <c r="CR42" s="106">
        <f t="shared" si="7"/>
        <v>31</v>
      </c>
      <c r="CS42" s="111">
        <f t="shared" si="8"/>
        <v>31</v>
      </c>
      <c r="CT42" s="114">
        <f t="shared" si="9"/>
        <v>0.12903225806451613</v>
      </c>
      <c r="CU42" s="112">
        <f t="shared" si="10"/>
        <v>0.16129032258064516</v>
      </c>
      <c r="CV42" s="112">
        <f t="shared" si="11"/>
        <v>9.6774193548387094E-2</v>
      </c>
      <c r="CW42" s="112">
        <f t="shared" si="12"/>
        <v>0.16129032258064516</v>
      </c>
      <c r="CX42" s="112">
        <f t="shared" si="13"/>
        <v>0.12903225806451613</v>
      </c>
      <c r="CY42" s="112">
        <f t="shared" si="14"/>
        <v>0.12903225806451613</v>
      </c>
      <c r="CZ42" s="112">
        <f t="shared" si="15"/>
        <v>9.6774193548387094E-2</v>
      </c>
      <c r="DA42" s="112">
        <f t="shared" si="33"/>
        <v>9.6774193548387094E-2</v>
      </c>
      <c r="DB42" s="112">
        <f t="shared" si="33"/>
        <v>0.12903225806451613</v>
      </c>
      <c r="DC42" s="112">
        <f t="shared" si="17"/>
        <v>0.16129032258064516</v>
      </c>
      <c r="DD42" s="112">
        <f t="shared" si="18"/>
        <v>9.6774193548387094E-2</v>
      </c>
      <c r="DE42" s="112">
        <f t="shared" si="19"/>
        <v>0.16129032258064516</v>
      </c>
      <c r="DF42" s="112">
        <f t="shared" si="20"/>
        <v>0.12903225806451613</v>
      </c>
      <c r="DG42" s="112">
        <f t="shared" si="21"/>
        <v>0.12903225806451613</v>
      </c>
      <c r="DH42" s="112">
        <f t="shared" si="22"/>
        <v>9.6774193548387094E-2</v>
      </c>
      <c r="DI42" s="116">
        <f t="shared" si="23"/>
        <v>9.6774193548387094E-2</v>
      </c>
      <c r="DJ42" s="121">
        <f t="shared" si="34"/>
        <v>98.666666666666671</v>
      </c>
      <c r="DK42" s="122">
        <f t="shared" si="34"/>
        <v>41</v>
      </c>
      <c r="DL42" s="122">
        <f t="shared" si="34"/>
        <v>4.9000000000000004</v>
      </c>
      <c r="DM42" s="122">
        <f t="shared" si="34"/>
        <v>18</v>
      </c>
      <c r="DN42" s="122">
        <f t="shared" si="34"/>
        <v>33.333333333333329</v>
      </c>
      <c r="DO42" s="122">
        <f t="shared" si="34"/>
        <v>1</v>
      </c>
      <c r="DP42" s="122">
        <f t="shared" si="34"/>
        <v>0</v>
      </c>
      <c r="DQ42" s="240">
        <f t="shared" si="34"/>
        <v>48</v>
      </c>
      <c r="DR42" s="121">
        <f t="shared" si="34"/>
        <v>93.333333333333329</v>
      </c>
      <c r="DS42" s="122">
        <f t="shared" si="34"/>
        <v>60.142857142857139</v>
      </c>
      <c r="DT42" s="122">
        <f t="shared" si="34"/>
        <v>5.8999999999999995</v>
      </c>
      <c r="DU42" s="122">
        <f t="shared" si="34"/>
        <v>12.5</v>
      </c>
      <c r="DV42" s="122">
        <f t="shared" si="34"/>
        <v>50</v>
      </c>
      <c r="DW42" s="122">
        <f t="shared" si="34"/>
        <v>3</v>
      </c>
      <c r="DX42" s="122">
        <f t="shared" si="34"/>
        <v>100</v>
      </c>
      <c r="DY42" s="123">
        <f t="shared" si="26"/>
        <v>33.599999999999994</v>
      </c>
      <c r="DZ42" s="250">
        <f t="shared" si="35"/>
        <v>12.731182795698926</v>
      </c>
      <c r="EA42" s="247">
        <f t="shared" si="35"/>
        <v>6.6129032258064511</v>
      </c>
      <c r="EB42" s="247">
        <f t="shared" si="35"/>
        <v>0.47419354838709682</v>
      </c>
      <c r="EC42" s="247">
        <f t="shared" si="35"/>
        <v>2.903225806451613</v>
      </c>
      <c r="ED42" s="247">
        <f t="shared" si="35"/>
        <v>4.3010752688172031</v>
      </c>
      <c r="EE42" s="247">
        <f t="shared" si="35"/>
        <v>0.12903225806451613</v>
      </c>
      <c r="EF42" s="247">
        <f t="shared" si="35"/>
        <v>0</v>
      </c>
      <c r="EG42" s="251">
        <f t="shared" si="35"/>
        <v>4.6451612903225801</v>
      </c>
      <c r="EH42" s="250">
        <f t="shared" si="35"/>
        <v>12.04301075268817</v>
      </c>
      <c r="EI42" s="247">
        <f t="shared" si="35"/>
        <v>9.7004608294930872</v>
      </c>
      <c r="EJ42" s="247">
        <f t="shared" si="35"/>
        <v>0.57096774193548383</v>
      </c>
      <c r="EK42" s="247">
        <f t="shared" si="35"/>
        <v>2.0161290322580645</v>
      </c>
      <c r="EL42" s="247">
        <f t="shared" si="35"/>
        <v>6.4516129032258061</v>
      </c>
      <c r="EM42" s="247">
        <f t="shared" si="35"/>
        <v>0.38709677419354838</v>
      </c>
      <c r="EN42" s="247">
        <f t="shared" si="35"/>
        <v>9.67741935483871</v>
      </c>
      <c r="EO42" s="258">
        <f t="shared" si="27"/>
        <v>3.2516129032258059</v>
      </c>
      <c r="EP42" s="133">
        <f t="shared" si="24"/>
        <v>31.796774193548384</v>
      </c>
      <c r="EQ42" s="134">
        <f t="shared" si="25"/>
        <v>44.098310291858674</v>
      </c>
      <c r="ER42" s="135" t="s">
        <v>86</v>
      </c>
      <c r="ES42" s="107" t="s">
        <v>86</v>
      </c>
      <c r="ET42" t="str">
        <f t="shared" si="4"/>
        <v>good</v>
      </c>
      <c r="EU42" t="str">
        <f t="shared" si="5"/>
        <v>good</v>
      </c>
    </row>
    <row r="43" spans="1:151">
      <c r="A43" s="217" t="s">
        <v>88</v>
      </c>
      <c r="B43" s="217" t="s">
        <v>534</v>
      </c>
      <c r="C43" s="217" t="s">
        <v>513</v>
      </c>
      <c r="D43" s="217" t="s">
        <v>535</v>
      </c>
      <c r="E43" s="217" t="s">
        <v>536</v>
      </c>
      <c r="F43" s="217">
        <v>1244</v>
      </c>
      <c r="G43" s="219">
        <v>6.5</v>
      </c>
      <c r="H43" s="219">
        <v>6.34</v>
      </c>
      <c r="I43" s="219">
        <v>187</v>
      </c>
      <c r="J43" s="219">
        <v>2.2999999999999998</v>
      </c>
      <c r="K43" s="219">
        <v>1</v>
      </c>
      <c r="L43" s="219">
        <v>0.03</v>
      </c>
      <c r="M43" s="219">
        <v>0</v>
      </c>
      <c r="N43" s="219">
        <v>1.0900000000000001</v>
      </c>
      <c r="O43" s="219">
        <v>5.8</v>
      </c>
      <c r="P43" s="219">
        <v>7.82</v>
      </c>
      <c r="Q43" s="219">
        <v>204</v>
      </c>
      <c r="R43" s="219">
        <v>1.8</v>
      </c>
      <c r="S43" s="219">
        <v>1</v>
      </c>
      <c r="T43" s="219">
        <v>0.01</v>
      </c>
      <c r="U43" s="219">
        <v>0.6</v>
      </c>
      <c r="V43" s="221">
        <v>0.83</v>
      </c>
      <c r="W43" s="223">
        <v>7.5</v>
      </c>
      <c r="X43" s="223">
        <v>7</v>
      </c>
      <c r="Y43" s="223">
        <v>1000</v>
      </c>
      <c r="Z43" s="223">
        <v>10</v>
      </c>
      <c r="AA43" s="223">
        <v>1.5</v>
      </c>
      <c r="AB43" s="223">
        <v>1</v>
      </c>
      <c r="AC43" s="223">
        <v>0.3</v>
      </c>
      <c r="AD43" s="223">
        <v>5</v>
      </c>
      <c r="AE43" s="223">
        <v>7.5</v>
      </c>
      <c r="AF43" s="223">
        <v>7</v>
      </c>
      <c r="AG43" s="223">
        <v>1000</v>
      </c>
      <c r="AH43" s="223">
        <v>10</v>
      </c>
      <c r="AI43" s="223">
        <v>1.5</v>
      </c>
      <c r="AJ43" s="223">
        <v>1</v>
      </c>
      <c r="AK43" s="223">
        <v>0.3</v>
      </c>
      <c r="AL43" s="223">
        <v>5</v>
      </c>
      <c r="AM43" s="80">
        <v>4</v>
      </c>
      <c r="AN43" s="80">
        <v>5</v>
      </c>
      <c r="AO43" s="80">
        <v>3</v>
      </c>
      <c r="AP43" s="80">
        <v>5</v>
      </c>
      <c r="AQ43" s="80">
        <v>4</v>
      </c>
      <c r="AR43" s="80">
        <v>4</v>
      </c>
      <c r="AS43" s="80">
        <v>3</v>
      </c>
      <c r="AT43" s="80">
        <v>3</v>
      </c>
      <c r="AU43" s="80">
        <f t="shared" si="32"/>
        <v>31</v>
      </c>
      <c r="AV43" s="86">
        <v>0</v>
      </c>
      <c r="AW43" s="86">
        <v>0</v>
      </c>
      <c r="AX43" s="86">
        <v>0</v>
      </c>
      <c r="AY43" s="86">
        <v>0</v>
      </c>
      <c r="AZ43" s="86">
        <v>0</v>
      </c>
      <c r="BA43" s="86">
        <v>0</v>
      </c>
      <c r="BB43" s="86">
        <v>0</v>
      </c>
      <c r="BC43" s="86">
        <v>0</v>
      </c>
      <c r="BD43" s="86">
        <v>0</v>
      </c>
      <c r="BE43" s="86">
        <v>0</v>
      </c>
      <c r="BF43" s="86">
        <v>0</v>
      </c>
      <c r="BG43" s="86">
        <v>0</v>
      </c>
      <c r="BH43" s="86">
        <v>0</v>
      </c>
      <c r="BI43" s="86">
        <v>0</v>
      </c>
      <c r="BJ43" s="86">
        <v>0</v>
      </c>
      <c r="BK43" s="86">
        <v>0</v>
      </c>
      <c r="BL43" s="229">
        <v>1</v>
      </c>
      <c r="BM43" s="229">
        <v>1</v>
      </c>
      <c r="BN43" s="229">
        <v>1</v>
      </c>
      <c r="BO43" s="229">
        <v>1</v>
      </c>
      <c r="BP43" s="229">
        <v>1</v>
      </c>
      <c r="BQ43" s="229">
        <v>1</v>
      </c>
      <c r="BR43" s="229">
        <v>1</v>
      </c>
      <c r="BS43" s="229">
        <v>1</v>
      </c>
      <c r="BT43" s="229">
        <v>1</v>
      </c>
      <c r="BU43" s="229">
        <v>1</v>
      </c>
      <c r="BV43" s="229">
        <v>1</v>
      </c>
      <c r="BW43" s="229">
        <v>1</v>
      </c>
      <c r="BX43" s="229">
        <v>1</v>
      </c>
      <c r="BY43" s="229">
        <v>1</v>
      </c>
      <c r="BZ43" s="229">
        <v>1</v>
      </c>
      <c r="CA43" s="229">
        <v>1</v>
      </c>
      <c r="CB43" s="227">
        <f t="shared" si="28"/>
        <v>4</v>
      </c>
      <c r="CC43" s="227">
        <f t="shared" si="28"/>
        <v>5</v>
      </c>
      <c r="CD43" s="227">
        <f t="shared" si="28"/>
        <v>3</v>
      </c>
      <c r="CE43" s="227">
        <f t="shared" si="28"/>
        <v>5</v>
      </c>
      <c r="CF43" s="227">
        <f t="shared" si="28"/>
        <v>4</v>
      </c>
      <c r="CG43" s="227">
        <f t="shared" si="28"/>
        <v>4</v>
      </c>
      <c r="CH43" s="227">
        <f t="shared" si="28"/>
        <v>3</v>
      </c>
      <c r="CI43" s="227">
        <f t="shared" si="28"/>
        <v>3</v>
      </c>
      <c r="CJ43" s="227">
        <f t="shared" si="29"/>
        <v>4</v>
      </c>
      <c r="CK43" s="227">
        <f t="shared" si="29"/>
        <v>5</v>
      </c>
      <c r="CL43" s="227">
        <f t="shared" si="29"/>
        <v>3</v>
      </c>
      <c r="CM43" s="227">
        <f t="shared" si="29"/>
        <v>5</v>
      </c>
      <c r="CN43" s="227">
        <f t="shared" si="29"/>
        <v>4</v>
      </c>
      <c r="CO43" s="227">
        <f t="shared" si="29"/>
        <v>4</v>
      </c>
      <c r="CP43" s="227">
        <f t="shared" si="29"/>
        <v>3</v>
      </c>
      <c r="CQ43" s="231">
        <f t="shared" si="29"/>
        <v>3</v>
      </c>
      <c r="CR43" s="106">
        <f t="shared" si="7"/>
        <v>31</v>
      </c>
      <c r="CS43" s="111">
        <f t="shared" si="8"/>
        <v>31</v>
      </c>
      <c r="CT43" s="114">
        <f t="shared" si="9"/>
        <v>0.12903225806451613</v>
      </c>
      <c r="CU43" s="112">
        <f t="shared" si="10"/>
        <v>0.16129032258064516</v>
      </c>
      <c r="CV43" s="112">
        <f t="shared" si="11"/>
        <v>9.6774193548387094E-2</v>
      </c>
      <c r="CW43" s="112">
        <f t="shared" si="12"/>
        <v>0.16129032258064516</v>
      </c>
      <c r="CX43" s="112">
        <f t="shared" si="13"/>
        <v>0.12903225806451613</v>
      </c>
      <c r="CY43" s="112">
        <f t="shared" si="14"/>
        <v>0.12903225806451613</v>
      </c>
      <c r="CZ43" s="112">
        <f t="shared" si="15"/>
        <v>9.6774193548387094E-2</v>
      </c>
      <c r="DA43" s="112">
        <f t="shared" si="33"/>
        <v>9.6774193548387094E-2</v>
      </c>
      <c r="DB43" s="112">
        <f t="shared" si="33"/>
        <v>0.12903225806451613</v>
      </c>
      <c r="DC43" s="112">
        <f t="shared" si="17"/>
        <v>0.16129032258064516</v>
      </c>
      <c r="DD43" s="112">
        <f t="shared" si="18"/>
        <v>9.6774193548387094E-2</v>
      </c>
      <c r="DE43" s="112">
        <f t="shared" si="19"/>
        <v>0.16129032258064516</v>
      </c>
      <c r="DF43" s="112">
        <f t="shared" si="20"/>
        <v>0.12903225806451613</v>
      </c>
      <c r="DG43" s="112">
        <f t="shared" si="21"/>
        <v>0.12903225806451613</v>
      </c>
      <c r="DH43" s="112">
        <f t="shared" si="22"/>
        <v>9.6774193548387094E-2</v>
      </c>
      <c r="DI43" s="116">
        <f t="shared" si="23"/>
        <v>9.6774193548387094E-2</v>
      </c>
      <c r="DJ43" s="121">
        <f t="shared" si="34"/>
        <v>86.666666666666671</v>
      </c>
      <c r="DK43" s="122">
        <f t="shared" si="34"/>
        <v>90.571428571428569</v>
      </c>
      <c r="DL43" s="122">
        <f t="shared" si="34"/>
        <v>18.7</v>
      </c>
      <c r="DM43" s="122">
        <f t="shared" si="34"/>
        <v>23</v>
      </c>
      <c r="DN43" s="122">
        <f t="shared" si="34"/>
        <v>66.666666666666657</v>
      </c>
      <c r="DO43" s="122">
        <f t="shared" si="34"/>
        <v>3</v>
      </c>
      <c r="DP43" s="122">
        <f t="shared" si="34"/>
        <v>0</v>
      </c>
      <c r="DQ43" s="240">
        <f t="shared" si="34"/>
        <v>21.800000000000004</v>
      </c>
      <c r="DR43" s="121">
        <f t="shared" si="34"/>
        <v>77.333333333333329</v>
      </c>
      <c r="DS43" s="122">
        <f t="shared" si="34"/>
        <v>111.71428571428572</v>
      </c>
      <c r="DT43" s="122">
        <f t="shared" si="34"/>
        <v>20.399999999999999</v>
      </c>
      <c r="DU43" s="122">
        <f t="shared" si="34"/>
        <v>18</v>
      </c>
      <c r="DV43" s="122">
        <f t="shared" si="34"/>
        <v>66.666666666666657</v>
      </c>
      <c r="DW43" s="122">
        <f t="shared" si="34"/>
        <v>1</v>
      </c>
      <c r="DX43" s="122">
        <f t="shared" si="34"/>
        <v>200</v>
      </c>
      <c r="DY43" s="123">
        <f t="shared" si="26"/>
        <v>16.599999999999998</v>
      </c>
      <c r="DZ43" s="250">
        <f t="shared" si="35"/>
        <v>11.182795698924732</v>
      </c>
      <c r="EA43" s="247">
        <f t="shared" si="35"/>
        <v>14.608294930875575</v>
      </c>
      <c r="EB43" s="247">
        <f t="shared" si="35"/>
        <v>1.8096774193548386</v>
      </c>
      <c r="EC43" s="247">
        <f t="shared" si="35"/>
        <v>3.7096774193548385</v>
      </c>
      <c r="ED43" s="247">
        <f t="shared" si="35"/>
        <v>8.6021505376344063</v>
      </c>
      <c r="EE43" s="247">
        <f t="shared" si="35"/>
        <v>0.38709677419354838</v>
      </c>
      <c r="EF43" s="247">
        <f t="shared" si="35"/>
        <v>0</v>
      </c>
      <c r="EG43" s="251">
        <f t="shared" si="35"/>
        <v>2.1096774193548389</v>
      </c>
      <c r="EH43" s="250">
        <f t="shared" si="35"/>
        <v>9.9784946236559122</v>
      </c>
      <c r="EI43" s="247">
        <f t="shared" si="35"/>
        <v>18.018433179723502</v>
      </c>
      <c r="EJ43" s="247">
        <f t="shared" si="35"/>
        <v>1.9741935483870965</v>
      </c>
      <c r="EK43" s="247">
        <f t="shared" si="35"/>
        <v>2.903225806451613</v>
      </c>
      <c r="EL43" s="247">
        <f t="shared" si="35"/>
        <v>8.6021505376344063</v>
      </c>
      <c r="EM43" s="247">
        <f t="shared" si="35"/>
        <v>0.12903225806451613</v>
      </c>
      <c r="EN43" s="247">
        <f t="shared" si="35"/>
        <v>19.35483870967742</v>
      </c>
      <c r="EO43" s="258">
        <f t="shared" si="27"/>
        <v>1.6064516129032256</v>
      </c>
      <c r="EP43" s="133">
        <f t="shared" si="24"/>
        <v>42.409370199692781</v>
      </c>
      <c r="EQ43" s="134">
        <f t="shared" si="25"/>
        <v>62.566820276497694</v>
      </c>
      <c r="ER43" s="135" t="s">
        <v>86</v>
      </c>
      <c r="ES43" s="107" t="s">
        <v>86</v>
      </c>
      <c r="ET43" t="str">
        <f t="shared" si="4"/>
        <v>good</v>
      </c>
      <c r="EU43" t="str">
        <f t="shared" si="5"/>
        <v>good</v>
      </c>
    </row>
    <row r="44" spans="1:151" ht="15" thickBot="1">
      <c r="A44" s="217" t="s">
        <v>88</v>
      </c>
      <c r="B44" s="217" t="s">
        <v>537</v>
      </c>
      <c r="C44" s="217" t="s">
        <v>513</v>
      </c>
      <c r="D44" s="217" t="s">
        <v>538</v>
      </c>
      <c r="E44" s="217" t="s">
        <v>539</v>
      </c>
      <c r="F44" s="217">
        <v>1502</v>
      </c>
      <c r="G44" s="219">
        <v>6.8</v>
      </c>
      <c r="H44" s="219">
        <v>7.16</v>
      </c>
      <c r="I44" s="219">
        <v>323</v>
      </c>
      <c r="J44" s="219">
        <v>1.8</v>
      </c>
      <c r="K44" s="219">
        <v>1</v>
      </c>
      <c r="L44" s="219">
        <v>0.01</v>
      </c>
      <c r="M44" s="219">
        <v>0</v>
      </c>
      <c r="N44" s="219">
        <v>1.1499999999999999</v>
      </c>
      <c r="O44" s="219">
        <v>6.1</v>
      </c>
      <c r="P44" s="219">
        <v>8.58</v>
      </c>
      <c r="Q44" s="219">
        <v>418</v>
      </c>
      <c r="R44" s="219">
        <v>1.4</v>
      </c>
      <c r="S44" s="219">
        <v>1</v>
      </c>
      <c r="T44" s="219">
        <v>0.05</v>
      </c>
      <c r="U44" s="219">
        <v>0</v>
      </c>
      <c r="V44" s="221">
        <v>1.07</v>
      </c>
      <c r="W44" s="223">
        <v>7.5</v>
      </c>
      <c r="X44" s="223">
        <v>7</v>
      </c>
      <c r="Y44" s="223">
        <v>1000</v>
      </c>
      <c r="Z44" s="223">
        <v>10</v>
      </c>
      <c r="AA44" s="223">
        <v>1.5</v>
      </c>
      <c r="AB44" s="223">
        <v>1</v>
      </c>
      <c r="AC44" s="223">
        <v>0.3</v>
      </c>
      <c r="AD44" s="223">
        <v>5</v>
      </c>
      <c r="AE44" s="223">
        <v>7.5</v>
      </c>
      <c r="AF44" s="223">
        <v>7</v>
      </c>
      <c r="AG44" s="223">
        <v>1000</v>
      </c>
      <c r="AH44" s="223">
        <v>10</v>
      </c>
      <c r="AI44" s="223">
        <v>1.5</v>
      </c>
      <c r="AJ44" s="223">
        <v>1</v>
      </c>
      <c r="AK44" s="223">
        <v>0.3</v>
      </c>
      <c r="AL44" s="223">
        <v>5</v>
      </c>
      <c r="AM44" s="80">
        <v>4</v>
      </c>
      <c r="AN44" s="80">
        <v>5</v>
      </c>
      <c r="AO44" s="80">
        <v>3</v>
      </c>
      <c r="AP44" s="80">
        <v>5</v>
      </c>
      <c r="AQ44" s="80">
        <v>4</v>
      </c>
      <c r="AR44" s="80">
        <v>4</v>
      </c>
      <c r="AS44" s="80">
        <v>3</v>
      </c>
      <c r="AT44" s="80">
        <v>3</v>
      </c>
      <c r="AU44" s="80">
        <f t="shared" si="32"/>
        <v>31</v>
      </c>
      <c r="AV44" s="86">
        <v>0</v>
      </c>
      <c r="AW44" s="86">
        <v>0</v>
      </c>
      <c r="AX44" s="86">
        <v>0</v>
      </c>
      <c r="AY44" s="86">
        <v>0</v>
      </c>
      <c r="AZ44" s="86">
        <v>0</v>
      </c>
      <c r="BA44" s="86">
        <v>0</v>
      </c>
      <c r="BB44" s="86">
        <v>0</v>
      </c>
      <c r="BC44" s="86">
        <v>0</v>
      </c>
      <c r="BD44" s="86">
        <v>0</v>
      </c>
      <c r="BE44" s="86">
        <v>0</v>
      </c>
      <c r="BF44" s="86">
        <v>0</v>
      </c>
      <c r="BG44" s="86">
        <v>0</v>
      </c>
      <c r="BH44" s="86">
        <v>0</v>
      </c>
      <c r="BI44" s="86">
        <v>0</v>
      </c>
      <c r="BJ44" s="86">
        <v>0</v>
      </c>
      <c r="BK44" s="86">
        <v>0</v>
      </c>
      <c r="BL44" s="229">
        <v>1</v>
      </c>
      <c r="BM44" s="229">
        <v>1</v>
      </c>
      <c r="BN44" s="229">
        <v>1</v>
      </c>
      <c r="BO44" s="229">
        <v>1</v>
      </c>
      <c r="BP44" s="229">
        <v>1</v>
      </c>
      <c r="BQ44" s="229">
        <v>1</v>
      </c>
      <c r="BR44" s="229">
        <v>1</v>
      </c>
      <c r="BS44" s="229">
        <v>1</v>
      </c>
      <c r="BT44" s="229">
        <v>1</v>
      </c>
      <c r="BU44" s="229">
        <v>1</v>
      </c>
      <c r="BV44" s="229">
        <v>1</v>
      </c>
      <c r="BW44" s="229">
        <v>1</v>
      </c>
      <c r="BX44" s="229">
        <v>1</v>
      </c>
      <c r="BY44" s="229">
        <v>1</v>
      </c>
      <c r="BZ44" s="229">
        <v>1</v>
      </c>
      <c r="CA44" s="229">
        <v>1</v>
      </c>
      <c r="CB44" s="227">
        <f t="shared" si="28"/>
        <v>4</v>
      </c>
      <c r="CC44" s="227">
        <f t="shared" si="28"/>
        <v>5</v>
      </c>
      <c r="CD44" s="227">
        <f t="shared" si="28"/>
        <v>3</v>
      </c>
      <c r="CE44" s="227">
        <f t="shared" si="28"/>
        <v>5</v>
      </c>
      <c r="CF44" s="227">
        <f t="shared" si="28"/>
        <v>4</v>
      </c>
      <c r="CG44" s="227">
        <f t="shared" si="28"/>
        <v>4</v>
      </c>
      <c r="CH44" s="227">
        <f t="shared" si="28"/>
        <v>3</v>
      </c>
      <c r="CI44" s="227">
        <f t="shared" si="28"/>
        <v>3</v>
      </c>
      <c r="CJ44" s="227">
        <f t="shared" si="29"/>
        <v>4</v>
      </c>
      <c r="CK44" s="227">
        <f t="shared" si="29"/>
        <v>5</v>
      </c>
      <c r="CL44" s="227">
        <f t="shared" si="29"/>
        <v>3</v>
      </c>
      <c r="CM44" s="227">
        <f t="shared" si="29"/>
        <v>5</v>
      </c>
      <c r="CN44" s="227">
        <f t="shared" si="29"/>
        <v>4</v>
      </c>
      <c r="CO44" s="227">
        <f t="shared" si="29"/>
        <v>4</v>
      </c>
      <c r="CP44" s="227">
        <f t="shared" si="29"/>
        <v>3</v>
      </c>
      <c r="CQ44" s="231">
        <f t="shared" si="29"/>
        <v>3</v>
      </c>
      <c r="CR44" s="106">
        <f>SUM(CB44:CI44)</f>
        <v>31</v>
      </c>
      <c r="CS44" s="111">
        <f t="shared" si="8"/>
        <v>31</v>
      </c>
      <c r="CT44" s="114">
        <f t="shared" si="9"/>
        <v>0.12903225806451613</v>
      </c>
      <c r="CU44" s="112">
        <f t="shared" si="10"/>
        <v>0.16129032258064516</v>
      </c>
      <c r="CV44" s="112">
        <f t="shared" si="11"/>
        <v>9.6774193548387094E-2</v>
      </c>
      <c r="CW44" s="112">
        <f t="shared" si="12"/>
        <v>0.16129032258064516</v>
      </c>
      <c r="CX44" s="112">
        <f t="shared" si="13"/>
        <v>0.12903225806451613</v>
      </c>
      <c r="CY44" s="112">
        <f t="shared" si="14"/>
        <v>0.12903225806451613</v>
      </c>
      <c r="CZ44" s="112">
        <f t="shared" si="15"/>
        <v>9.6774193548387094E-2</v>
      </c>
      <c r="DA44" s="112">
        <f t="shared" si="33"/>
        <v>9.6774193548387094E-2</v>
      </c>
      <c r="DB44" s="112">
        <f t="shared" si="33"/>
        <v>0.12903225806451613</v>
      </c>
      <c r="DC44" s="112">
        <f t="shared" si="17"/>
        <v>0.16129032258064516</v>
      </c>
      <c r="DD44" s="112">
        <f t="shared" si="18"/>
        <v>9.6774193548387094E-2</v>
      </c>
      <c r="DE44" s="112">
        <f t="shared" si="19"/>
        <v>0.16129032258064516</v>
      </c>
      <c r="DF44" s="112">
        <f t="shared" si="20"/>
        <v>0.12903225806451613</v>
      </c>
      <c r="DG44" s="112">
        <f t="shared" si="21"/>
        <v>0.12903225806451613</v>
      </c>
      <c r="DH44" s="112">
        <f t="shared" si="22"/>
        <v>9.6774193548387094E-2</v>
      </c>
      <c r="DI44" s="116">
        <f t="shared" si="23"/>
        <v>9.6774193548387094E-2</v>
      </c>
      <c r="DJ44" s="241">
        <f t="shared" si="34"/>
        <v>90.666666666666657</v>
      </c>
      <c r="DK44" s="242">
        <f t="shared" si="34"/>
        <v>102.28571428571429</v>
      </c>
      <c r="DL44" s="242">
        <f t="shared" si="34"/>
        <v>32.300000000000004</v>
      </c>
      <c r="DM44" s="242">
        <f t="shared" si="34"/>
        <v>18</v>
      </c>
      <c r="DN44" s="242">
        <f t="shared" si="34"/>
        <v>66.666666666666657</v>
      </c>
      <c r="DO44" s="242">
        <f t="shared" si="34"/>
        <v>1</v>
      </c>
      <c r="DP44" s="242">
        <f t="shared" si="34"/>
        <v>0</v>
      </c>
      <c r="DQ44" s="243">
        <f t="shared" si="34"/>
        <v>23</v>
      </c>
      <c r="DR44" s="241">
        <f t="shared" si="34"/>
        <v>81.333333333333329</v>
      </c>
      <c r="DS44" s="242">
        <f t="shared" si="34"/>
        <v>122.57142857142857</v>
      </c>
      <c r="DT44" s="242">
        <f t="shared" si="34"/>
        <v>41.8</v>
      </c>
      <c r="DU44" s="242">
        <f t="shared" si="34"/>
        <v>13.999999999999998</v>
      </c>
      <c r="DV44" s="242">
        <f t="shared" si="34"/>
        <v>66.666666666666657</v>
      </c>
      <c r="DW44" s="242">
        <f t="shared" si="34"/>
        <v>5</v>
      </c>
      <c r="DX44" s="242">
        <f t="shared" si="34"/>
        <v>0</v>
      </c>
      <c r="DY44" s="245">
        <f t="shared" si="26"/>
        <v>21.400000000000002</v>
      </c>
      <c r="DZ44" s="252">
        <f t="shared" si="35"/>
        <v>11.698924731182794</v>
      </c>
      <c r="EA44" s="253">
        <f t="shared" si="35"/>
        <v>16.497695852534562</v>
      </c>
      <c r="EB44" s="253">
        <f t="shared" si="35"/>
        <v>3.1258064516129034</v>
      </c>
      <c r="EC44" s="253">
        <f t="shared" si="35"/>
        <v>2.903225806451613</v>
      </c>
      <c r="ED44" s="253">
        <f t="shared" si="35"/>
        <v>8.6021505376344063</v>
      </c>
      <c r="EE44" s="253">
        <f t="shared" si="35"/>
        <v>0.12903225806451613</v>
      </c>
      <c r="EF44" s="253">
        <f t="shared" si="35"/>
        <v>0</v>
      </c>
      <c r="EG44" s="254">
        <f t="shared" si="35"/>
        <v>2.225806451612903</v>
      </c>
      <c r="EH44" s="252">
        <f t="shared" si="35"/>
        <v>10.494623655913978</v>
      </c>
      <c r="EI44" s="253">
        <f t="shared" si="35"/>
        <v>19.769585253456221</v>
      </c>
      <c r="EJ44" s="253">
        <f t="shared" si="35"/>
        <v>4.0451612903225804</v>
      </c>
      <c r="EK44" s="253">
        <f t="shared" si="35"/>
        <v>2.258064516129032</v>
      </c>
      <c r="EL44" s="253">
        <f t="shared" si="35"/>
        <v>8.6021505376344063</v>
      </c>
      <c r="EM44" s="253">
        <f t="shared" si="35"/>
        <v>0.64516129032258063</v>
      </c>
      <c r="EN44" s="253">
        <f t="shared" si="35"/>
        <v>0</v>
      </c>
      <c r="EO44" s="259">
        <f t="shared" si="27"/>
        <v>2.0709677419354842</v>
      </c>
      <c r="EP44" s="133">
        <f t="shared" si="24"/>
        <v>45.182642089093704</v>
      </c>
      <c r="EQ44" s="134">
        <f t="shared" si="25"/>
        <v>47.885714285714286</v>
      </c>
      <c r="ER44" s="135" t="s">
        <v>86</v>
      </c>
      <c r="ES44" s="107" t="s">
        <v>86</v>
      </c>
      <c r="ET44" t="str">
        <f t="shared" si="4"/>
        <v>good</v>
      </c>
      <c r="EU44" t="str">
        <f t="shared" si="5"/>
        <v>good</v>
      </c>
    </row>
    <row r="45" spans="1:151" ht="15" thickBot="1">
      <c r="A45" s="217" t="s">
        <v>88</v>
      </c>
      <c r="B45" s="217" t="s">
        <v>540</v>
      </c>
      <c r="C45" s="217" t="s">
        <v>513</v>
      </c>
      <c r="D45" s="217" t="s">
        <v>541</v>
      </c>
      <c r="E45" s="217" t="s">
        <v>542</v>
      </c>
      <c r="F45" s="217">
        <v>1803</v>
      </c>
      <c r="G45" s="59">
        <v>7.6</v>
      </c>
      <c r="H45" s="59">
        <v>5.78</v>
      </c>
      <c r="I45" s="59">
        <v>98</v>
      </c>
      <c r="J45" s="59">
        <v>2.5</v>
      </c>
      <c r="K45" s="59">
        <v>1</v>
      </c>
      <c r="L45" s="59">
        <v>0</v>
      </c>
      <c r="M45" s="59">
        <v>0</v>
      </c>
      <c r="N45" s="59">
        <v>1.95</v>
      </c>
      <c r="O45" s="219">
        <v>7.1</v>
      </c>
      <c r="P45" s="219">
        <v>5.05</v>
      </c>
      <c r="Q45" s="219">
        <v>101</v>
      </c>
      <c r="R45" s="219">
        <v>1.96</v>
      </c>
      <c r="S45" s="219">
        <v>0.75</v>
      </c>
      <c r="T45" s="219">
        <v>0.03</v>
      </c>
      <c r="U45" s="219">
        <v>0</v>
      </c>
      <c r="V45" s="221">
        <v>1.2</v>
      </c>
      <c r="W45" s="223">
        <v>7.5</v>
      </c>
      <c r="X45" s="223">
        <v>7</v>
      </c>
      <c r="Y45" s="223">
        <v>1000</v>
      </c>
      <c r="Z45" s="223">
        <v>10</v>
      </c>
      <c r="AA45" s="223">
        <v>1.5</v>
      </c>
      <c r="AB45" s="223">
        <v>1</v>
      </c>
      <c r="AC45" s="223">
        <v>0.3</v>
      </c>
      <c r="AD45" s="223">
        <v>5</v>
      </c>
      <c r="AE45" s="223">
        <v>7.5</v>
      </c>
      <c r="AF45" s="223">
        <v>7</v>
      </c>
      <c r="AG45" s="223">
        <v>1000</v>
      </c>
      <c r="AH45" s="223">
        <v>10</v>
      </c>
      <c r="AI45" s="223">
        <v>1.5</v>
      </c>
      <c r="AJ45" s="223">
        <v>1</v>
      </c>
      <c r="AK45" s="223">
        <v>0.3</v>
      </c>
      <c r="AL45" s="223">
        <v>5</v>
      </c>
      <c r="AM45" s="80">
        <v>4</v>
      </c>
      <c r="AN45" s="80">
        <v>5</v>
      </c>
      <c r="AO45" s="80">
        <v>3</v>
      </c>
      <c r="AP45" s="80">
        <v>5</v>
      </c>
      <c r="AQ45" s="80">
        <v>4</v>
      </c>
      <c r="AR45" s="80">
        <v>4</v>
      </c>
      <c r="AS45" s="80">
        <v>3</v>
      </c>
      <c r="AT45" s="80">
        <v>3</v>
      </c>
      <c r="AU45" s="80">
        <f t="shared" ref="AU45" si="36">SUM(AM45:AT45)</f>
        <v>31</v>
      </c>
      <c r="AV45" s="86">
        <v>0</v>
      </c>
      <c r="AW45" s="86">
        <v>0</v>
      </c>
      <c r="AX45" s="86">
        <v>0</v>
      </c>
      <c r="AY45" s="86">
        <v>0</v>
      </c>
      <c r="AZ45" s="86">
        <v>0</v>
      </c>
      <c r="BA45" s="86">
        <v>0</v>
      </c>
      <c r="BB45" s="86">
        <v>0</v>
      </c>
      <c r="BC45" s="86">
        <v>0</v>
      </c>
      <c r="BD45" s="86">
        <v>0</v>
      </c>
      <c r="BE45" s="86">
        <v>0</v>
      </c>
      <c r="BF45" s="86">
        <v>0</v>
      </c>
      <c r="BG45" s="86">
        <v>0</v>
      </c>
      <c r="BH45" s="86">
        <v>0</v>
      </c>
      <c r="BI45" s="86">
        <v>0</v>
      </c>
      <c r="BJ45" s="86">
        <v>0</v>
      </c>
      <c r="BK45" s="86">
        <v>0</v>
      </c>
      <c r="BL45" s="229">
        <v>1</v>
      </c>
      <c r="BM45" s="229">
        <v>1</v>
      </c>
      <c r="BN45" s="229">
        <v>1</v>
      </c>
      <c r="BO45" s="229">
        <v>1</v>
      </c>
      <c r="BP45" s="229">
        <v>1</v>
      </c>
      <c r="BQ45" s="229">
        <v>1</v>
      </c>
      <c r="BR45" s="229">
        <v>1</v>
      </c>
      <c r="BS45" s="229">
        <v>1</v>
      </c>
      <c r="BT45" s="229">
        <v>1</v>
      </c>
      <c r="BU45" s="229">
        <v>1</v>
      </c>
      <c r="BV45" s="229">
        <v>1</v>
      </c>
      <c r="BW45" s="229">
        <v>1</v>
      </c>
      <c r="BX45" s="229">
        <v>1</v>
      </c>
      <c r="BY45" s="229">
        <v>1</v>
      </c>
      <c r="BZ45" s="229">
        <v>1</v>
      </c>
      <c r="CA45" s="229">
        <v>1</v>
      </c>
      <c r="CB45" s="227">
        <f t="shared" ref="CB45" si="37">AM45*BL45</f>
        <v>4</v>
      </c>
      <c r="CC45" s="227">
        <f t="shared" ref="CC45" si="38">AN45*BM45</f>
        <v>5</v>
      </c>
      <c r="CD45" s="227">
        <f t="shared" ref="CD45" si="39">AO45*BN45</f>
        <v>3</v>
      </c>
      <c r="CE45" s="227">
        <f t="shared" ref="CE45" si="40">AP45*BO45</f>
        <v>5</v>
      </c>
      <c r="CF45" s="227">
        <f t="shared" ref="CF45" si="41">AQ45*BP45</f>
        <v>4</v>
      </c>
      <c r="CG45" s="227">
        <f t="shared" ref="CG45" si="42">AR45*BQ45</f>
        <v>4</v>
      </c>
      <c r="CH45" s="227">
        <f t="shared" ref="CH45" si="43">AS45*BR45</f>
        <v>3</v>
      </c>
      <c r="CI45" s="227">
        <f t="shared" ref="CI45" si="44">AT45*BS45</f>
        <v>3</v>
      </c>
      <c r="CJ45" s="227">
        <f t="shared" ref="CJ45" si="45">AM45*BT45</f>
        <v>4</v>
      </c>
      <c r="CK45" s="227">
        <f t="shared" ref="CK45" si="46">AN45*BU45</f>
        <v>5</v>
      </c>
      <c r="CL45" s="227">
        <f t="shared" ref="CL45" si="47">AO45*BV45</f>
        <v>3</v>
      </c>
      <c r="CM45" s="227">
        <f t="shared" ref="CM45" si="48">AP45*BW45</f>
        <v>5</v>
      </c>
      <c r="CN45" s="227">
        <f t="shared" ref="CN45" si="49">AQ45*BX45</f>
        <v>4</v>
      </c>
      <c r="CO45" s="227">
        <f t="shared" ref="CO45" si="50">AR45*BY45</f>
        <v>4</v>
      </c>
      <c r="CP45" s="227">
        <f t="shared" ref="CP45" si="51">AS45*BZ45</f>
        <v>3</v>
      </c>
      <c r="CQ45" s="231">
        <f t="shared" ref="CQ45" si="52">AT45*CA45</f>
        <v>3</v>
      </c>
      <c r="CR45" s="106">
        <f>SUM(CB45:CI45)</f>
        <v>31</v>
      </c>
      <c r="CS45" s="111">
        <f t="shared" ref="CS45" si="53">SUM(CJ45:CQ45)</f>
        <v>31</v>
      </c>
      <c r="CT45" s="114">
        <f t="shared" ref="CT45" si="54">CB45/CR45</f>
        <v>0.12903225806451613</v>
      </c>
      <c r="CU45" s="112">
        <f t="shared" ref="CU45" si="55">CC45/CR45</f>
        <v>0.16129032258064516</v>
      </c>
      <c r="CV45" s="112">
        <f t="shared" ref="CV45" si="56">CD45/CR45</f>
        <v>9.6774193548387094E-2</v>
      </c>
      <c r="CW45" s="112">
        <f t="shared" ref="CW45" si="57">CE45/CR45</f>
        <v>0.16129032258064516</v>
      </c>
      <c r="CX45" s="112">
        <f t="shared" ref="CX45" si="58">CF45/CR45</f>
        <v>0.12903225806451613</v>
      </c>
      <c r="CY45" s="112">
        <f t="shared" ref="CY45" si="59">CG45/CR45</f>
        <v>0.12903225806451613</v>
      </c>
      <c r="CZ45" s="112">
        <f t="shared" ref="CZ45" si="60">CH45/CR45</f>
        <v>9.6774193548387094E-2</v>
      </c>
      <c r="DA45" s="112">
        <f t="shared" ref="DA45" si="61">CI45/CR45</f>
        <v>9.6774193548387094E-2</v>
      </c>
      <c r="DB45" s="112">
        <f t="shared" ref="DB45" si="62">CJ45/CS45</f>
        <v>0.12903225806451613</v>
      </c>
      <c r="DC45" s="112">
        <f t="shared" ref="DC45" si="63">CK45/CS45</f>
        <v>0.16129032258064516</v>
      </c>
      <c r="DD45" s="112">
        <f t="shared" ref="DD45" si="64">CL45/CS45</f>
        <v>9.6774193548387094E-2</v>
      </c>
      <c r="DE45" s="112">
        <f t="shared" ref="DE45" si="65">CM45/CS45</f>
        <v>0.16129032258064516</v>
      </c>
      <c r="DF45" s="112">
        <f t="shared" ref="DF45" si="66">CN45/CS45</f>
        <v>0.12903225806451613</v>
      </c>
      <c r="DG45" s="112">
        <f t="shared" ref="DG45" si="67">CO45/CS45</f>
        <v>0.12903225806451613</v>
      </c>
      <c r="DH45" s="112">
        <f t="shared" ref="DH45" si="68">CP45/CS45</f>
        <v>9.6774193548387094E-2</v>
      </c>
      <c r="DI45" s="116">
        <f t="shared" ref="DI45" si="69">CQ45/CS45</f>
        <v>9.6774193548387094E-2</v>
      </c>
      <c r="DJ45" s="241">
        <f t="shared" ref="DJ45" si="70">G45/W45*100</f>
        <v>101.33333333333331</v>
      </c>
      <c r="DK45" s="242">
        <f t="shared" ref="DK45" si="71">H45/X45*100</f>
        <v>82.571428571428569</v>
      </c>
      <c r="DL45" s="242">
        <f t="shared" ref="DL45" si="72">I45/Y45*100</f>
        <v>9.8000000000000007</v>
      </c>
      <c r="DM45" s="242">
        <f t="shared" ref="DM45" si="73">J45/Z45*100</f>
        <v>25</v>
      </c>
      <c r="DN45" s="242">
        <f t="shared" ref="DN45" si="74">K45/AA45*100</f>
        <v>66.666666666666657</v>
      </c>
      <c r="DO45" s="242">
        <f t="shared" ref="DO45" si="75">L45/AB45*100</f>
        <v>0</v>
      </c>
      <c r="DP45" s="242">
        <f t="shared" ref="DP45" si="76">M45/AC45*100</f>
        <v>0</v>
      </c>
      <c r="DQ45" s="243">
        <f t="shared" ref="DQ45" si="77">N45/AD45*100</f>
        <v>39</v>
      </c>
      <c r="DR45" s="241">
        <f t="shared" ref="DR45" si="78">O45/AE45*100</f>
        <v>94.666666666666671</v>
      </c>
      <c r="DS45" s="242">
        <f t="shared" ref="DS45" si="79">P45/AF45*100</f>
        <v>72.142857142857139</v>
      </c>
      <c r="DT45" s="242">
        <f t="shared" ref="DT45" si="80">Q45/AG45*100</f>
        <v>10.100000000000001</v>
      </c>
      <c r="DU45" s="242">
        <f t="shared" ref="DU45" si="81">R45/AH45*100</f>
        <v>19.600000000000001</v>
      </c>
      <c r="DV45" s="242">
        <f t="shared" ref="DV45" si="82">S45/AI45*100</f>
        <v>50</v>
      </c>
      <c r="DW45" s="242">
        <f t="shared" ref="DW45" si="83">T45/AJ45*100</f>
        <v>3</v>
      </c>
      <c r="DX45" s="242">
        <f t="shared" ref="DX45" si="84">U45/AK45*100</f>
        <v>0</v>
      </c>
      <c r="DY45" s="245">
        <f t="shared" ref="DY45" si="85">V45/AL45*100</f>
        <v>24</v>
      </c>
      <c r="DZ45" s="252">
        <f t="shared" ref="DZ45" si="86">CT45*DJ45</f>
        <v>13.075268817204298</v>
      </c>
      <c r="EA45" s="253">
        <f t="shared" ref="EA45" si="87">CU45*DK45</f>
        <v>13.317972350230415</v>
      </c>
      <c r="EB45" s="253">
        <f t="shared" ref="EB45" si="88">CV45*DL45</f>
        <v>0.94838709677419364</v>
      </c>
      <c r="EC45" s="253">
        <f t="shared" ref="EC45" si="89">CW45*DM45</f>
        <v>4.032258064516129</v>
      </c>
      <c r="ED45" s="253">
        <f t="shared" ref="ED45" si="90">CX45*DN45</f>
        <v>8.6021505376344063</v>
      </c>
      <c r="EE45" s="253">
        <f t="shared" ref="EE45" si="91">CY45*DO45</f>
        <v>0</v>
      </c>
      <c r="EF45" s="253">
        <f t="shared" ref="EF45" si="92">CZ45*DP45</f>
        <v>0</v>
      </c>
      <c r="EG45" s="254">
        <f t="shared" ref="EG45" si="93">DA45*DQ45</f>
        <v>3.7741935483870965</v>
      </c>
      <c r="EH45" s="252">
        <f t="shared" ref="EH45" si="94">DB45*DR45</f>
        <v>12.21505376344086</v>
      </c>
      <c r="EI45" s="253">
        <f t="shared" ref="EI45" si="95">DC45*DS45</f>
        <v>11.635944700460829</v>
      </c>
      <c r="EJ45" s="253">
        <f t="shared" ref="EJ45" si="96">DD45*DT45</f>
        <v>0.97741935483870979</v>
      </c>
      <c r="EK45" s="253">
        <f t="shared" ref="EK45" si="97">DE45*DU45</f>
        <v>3.1612903225806455</v>
      </c>
      <c r="EL45" s="253">
        <f t="shared" ref="EL45" si="98">DF45*DV45</f>
        <v>6.4516129032258061</v>
      </c>
      <c r="EM45" s="253">
        <f t="shared" ref="EM45" si="99">DG45*DW45</f>
        <v>0.38709677419354838</v>
      </c>
      <c r="EN45" s="253">
        <f t="shared" ref="EN45" si="100">DH45*DX45</f>
        <v>0</v>
      </c>
      <c r="EO45" s="259">
        <f t="shared" ref="EO45" si="101">DI45*DY45</f>
        <v>2.32258064516129</v>
      </c>
      <c r="EP45" s="133">
        <f t="shared" ref="EP45" si="102">SUM(DZ45:EG45)</f>
        <v>43.75023041474654</v>
      </c>
      <c r="EQ45" s="134">
        <f t="shared" ref="EQ45" si="103">SUM(EH45:EO45)</f>
        <v>37.150998463901686</v>
      </c>
      <c r="ER45" s="135" t="s">
        <v>86</v>
      </c>
      <c r="ES45" s="107" t="s">
        <v>86</v>
      </c>
      <c r="ET45" t="str">
        <f t="shared" si="4"/>
        <v>good</v>
      </c>
      <c r="EU45" t="str">
        <f t="shared" si="5"/>
        <v>good</v>
      </c>
    </row>
    <row r="46" spans="1:151">
      <c r="EQ46" s="134" t="s">
        <v>503</v>
      </c>
      <c r="ER46" s="182">
        <f>COUNTIF(ER3:ER45, ER36)</f>
        <v>4</v>
      </c>
      <c r="ES46" s="182"/>
    </row>
    <row r="47" spans="1:151">
      <c r="EQ47" s="134" t="s">
        <v>86</v>
      </c>
      <c r="ER47" s="182">
        <f>COUNTIF(ER4:ER45, ER43)</f>
        <v>37</v>
      </c>
      <c r="ES47" s="182">
        <f>COUNTIF(ES4:ES45, ES43)</f>
        <v>40</v>
      </c>
    </row>
    <row r="48" spans="1:151">
      <c r="EQ48" s="134" t="s">
        <v>87</v>
      </c>
      <c r="ER48" s="182">
        <f xml:space="preserve"> COUNTIF(ER4:ER45,ER10)</f>
        <v>1</v>
      </c>
      <c r="ES48" s="182">
        <f>COUNTIF(ES4:ES44, ES4)</f>
        <v>2</v>
      </c>
    </row>
    <row r="49" spans="148:149">
      <c r="ER49" s="182">
        <f>SUM(ER45:ER48)</f>
        <v>42</v>
      </c>
      <c r="ES49" s="182">
        <f>SUM(ES45:ES48)</f>
        <v>42</v>
      </c>
    </row>
  </sheetData>
  <mergeCells count="25">
    <mergeCell ref="DJ1:DY1"/>
    <mergeCell ref="DJ2:DQ2"/>
    <mergeCell ref="DR2:DY2"/>
    <mergeCell ref="DZ1:EO1"/>
    <mergeCell ref="DZ2:EG2"/>
    <mergeCell ref="EH2:EO2"/>
    <mergeCell ref="CB1:CQ1"/>
    <mergeCell ref="CB2:CI2"/>
    <mergeCell ref="CJ2:CQ2"/>
    <mergeCell ref="CT1:DI1"/>
    <mergeCell ref="CT2:DA2"/>
    <mergeCell ref="DB2:DI2"/>
    <mergeCell ref="AM1:AU1"/>
    <mergeCell ref="AV1:BK1"/>
    <mergeCell ref="AV2:BC2"/>
    <mergeCell ref="BD2:BK2"/>
    <mergeCell ref="BL1:CA1"/>
    <mergeCell ref="BL2:BS2"/>
    <mergeCell ref="BT2:CA2"/>
    <mergeCell ref="G1:V1"/>
    <mergeCell ref="G2:N2"/>
    <mergeCell ref="O2:V2"/>
    <mergeCell ref="W1:AL1"/>
    <mergeCell ref="W2:AD2"/>
    <mergeCell ref="AE2:AL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0"/>
  <sheetViews>
    <sheetView topLeftCell="EH20" zoomScale="72" zoomScaleNormal="72" workbookViewId="0">
      <selection activeCell="EQ31" sqref="EQ31:ES33"/>
    </sheetView>
  </sheetViews>
  <sheetFormatPr defaultRowHeight="14.4"/>
  <cols>
    <col min="1" max="1" width="12.77734375" customWidth="1"/>
    <col min="2" max="2" width="20.5546875" customWidth="1"/>
    <col min="3" max="4" width="12.109375" customWidth="1"/>
    <col min="5" max="5" width="14.88671875" customWidth="1"/>
    <col min="8" max="8" width="9.44140625" customWidth="1"/>
    <col min="9" max="9" width="11.21875" customWidth="1"/>
    <col min="11" max="11" width="11.6640625" customWidth="1"/>
    <col min="15" max="15" width="10.21875" customWidth="1"/>
    <col min="16" max="17" width="10.44140625" customWidth="1"/>
    <col min="19" max="19" width="12.33203125" customWidth="1"/>
    <col min="21" max="21" width="12.44140625" customWidth="1"/>
    <col min="23" max="23" width="13.109375" customWidth="1"/>
    <col min="26" max="26" width="11.21875" customWidth="1"/>
    <col min="134" max="134" width="11.6640625" customWidth="1"/>
    <col min="148" max="149" width="8.77734375" style="184"/>
    <col min="185" max="185" width="13.109375" customWidth="1"/>
    <col min="213" max="213" width="10.77734375" customWidth="1"/>
    <col min="214" max="214" width="10.44140625" customWidth="1"/>
    <col min="215" max="215" width="7.88671875" customWidth="1"/>
  </cols>
  <sheetData>
    <row r="1" spans="1:151" ht="18.45" customHeight="1" thickBot="1">
      <c r="A1" s="50"/>
      <c r="B1" s="51"/>
      <c r="C1" s="51"/>
      <c r="D1" s="52"/>
      <c r="E1" s="52"/>
      <c r="F1" s="60"/>
      <c r="G1" s="357" t="s">
        <v>48</v>
      </c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9"/>
      <c r="W1" s="360" t="s">
        <v>47</v>
      </c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9" t="s">
        <v>46</v>
      </c>
      <c r="AN1" s="320"/>
      <c r="AO1" s="320"/>
      <c r="AP1" s="320"/>
      <c r="AQ1" s="320"/>
      <c r="AR1" s="320"/>
      <c r="AS1" s="320"/>
      <c r="AT1" s="320"/>
      <c r="AU1" s="321"/>
      <c r="AV1" s="325" t="s">
        <v>45</v>
      </c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6" t="s">
        <v>44</v>
      </c>
      <c r="BM1" s="326"/>
      <c r="BN1" s="326"/>
      <c r="BO1" s="326"/>
      <c r="BP1" s="326"/>
      <c r="BQ1" s="326"/>
      <c r="BR1" s="326"/>
      <c r="BS1" s="326"/>
      <c r="BT1" s="326"/>
      <c r="BU1" s="326"/>
      <c r="BV1" s="326"/>
      <c r="BW1" s="326"/>
      <c r="BX1" s="326"/>
      <c r="BY1" s="326"/>
      <c r="BZ1" s="326"/>
      <c r="CA1" s="326"/>
      <c r="CB1" s="327" t="s">
        <v>43</v>
      </c>
      <c r="CC1" s="327"/>
      <c r="CD1" s="327"/>
      <c r="CE1" s="327"/>
      <c r="CF1" s="327"/>
      <c r="CG1" s="327"/>
      <c r="CH1" s="327"/>
      <c r="CI1" s="327"/>
      <c r="CJ1" s="327"/>
      <c r="CK1" s="327"/>
      <c r="CL1" s="327"/>
      <c r="CM1" s="327"/>
      <c r="CN1" s="327"/>
      <c r="CO1" s="327"/>
      <c r="CP1" s="327"/>
      <c r="CQ1" s="327"/>
      <c r="CR1" s="284" t="s">
        <v>42</v>
      </c>
      <c r="CS1" s="285"/>
      <c r="CT1" s="288" t="s">
        <v>41</v>
      </c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9" t="s">
        <v>40</v>
      </c>
      <c r="DK1" s="289"/>
      <c r="DL1" s="289"/>
      <c r="DM1" s="289"/>
      <c r="DN1" s="289"/>
      <c r="DO1" s="289"/>
      <c r="DP1" s="289"/>
      <c r="DQ1" s="289"/>
      <c r="DR1" s="289"/>
      <c r="DS1" s="289"/>
      <c r="DT1" s="289"/>
      <c r="DU1" s="289"/>
      <c r="DV1" s="289"/>
      <c r="DW1" s="289"/>
      <c r="DX1" s="289"/>
      <c r="DY1" s="289"/>
      <c r="DZ1" s="296" t="s">
        <v>39</v>
      </c>
      <c r="EA1" s="296"/>
      <c r="EB1" s="296"/>
      <c r="EC1" s="296"/>
      <c r="ED1" s="296"/>
      <c r="EE1" s="296"/>
      <c r="EF1" s="296"/>
      <c r="EG1" s="296"/>
      <c r="EH1" s="296"/>
      <c r="EI1" s="296"/>
      <c r="EJ1" s="296"/>
      <c r="EK1" s="296"/>
      <c r="EL1" s="296"/>
      <c r="EM1" s="296"/>
      <c r="EN1" s="296"/>
      <c r="EO1" s="296"/>
      <c r="EP1" s="297" t="s">
        <v>195</v>
      </c>
      <c r="EQ1" s="298"/>
      <c r="ER1" s="301" t="s">
        <v>196</v>
      </c>
      <c r="ES1" s="302"/>
      <c r="ET1" s="30"/>
    </row>
    <row r="2" spans="1:151" ht="25.95" customHeight="1">
      <c r="A2" s="272" t="s">
        <v>37</v>
      </c>
      <c r="B2" s="273" t="s">
        <v>36</v>
      </c>
      <c r="C2" s="53"/>
      <c r="D2" s="274" t="s">
        <v>35</v>
      </c>
      <c r="E2" s="274" t="s">
        <v>34</v>
      </c>
      <c r="F2" s="305" t="s">
        <v>33</v>
      </c>
      <c r="G2" s="353" t="s">
        <v>191</v>
      </c>
      <c r="H2" s="354"/>
      <c r="I2" s="354"/>
      <c r="J2" s="354"/>
      <c r="K2" s="354"/>
      <c r="L2" s="354"/>
      <c r="M2" s="354"/>
      <c r="N2" s="355"/>
      <c r="O2" s="353" t="s">
        <v>192</v>
      </c>
      <c r="P2" s="354"/>
      <c r="Q2" s="354"/>
      <c r="R2" s="354"/>
      <c r="S2" s="354"/>
      <c r="T2" s="354"/>
      <c r="U2" s="354"/>
      <c r="V2" s="355"/>
      <c r="W2" s="356" t="s">
        <v>191</v>
      </c>
      <c r="X2" s="310"/>
      <c r="Y2" s="310"/>
      <c r="Z2" s="310"/>
      <c r="AA2" s="310"/>
      <c r="AB2" s="310"/>
      <c r="AC2" s="310"/>
      <c r="AD2" s="311"/>
      <c r="AE2" s="309" t="s">
        <v>192</v>
      </c>
      <c r="AF2" s="310"/>
      <c r="AG2" s="310"/>
      <c r="AH2" s="310"/>
      <c r="AI2" s="310"/>
      <c r="AJ2" s="310"/>
      <c r="AK2" s="310"/>
      <c r="AL2" s="311"/>
      <c r="AM2" s="322"/>
      <c r="AN2" s="323"/>
      <c r="AO2" s="323"/>
      <c r="AP2" s="323"/>
      <c r="AQ2" s="323"/>
      <c r="AR2" s="323"/>
      <c r="AS2" s="323"/>
      <c r="AT2" s="323"/>
      <c r="AU2" s="324"/>
      <c r="AV2" s="312" t="s">
        <v>191</v>
      </c>
      <c r="AW2" s="313"/>
      <c r="AX2" s="313"/>
      <c r="AY2" s="313"/>
      <c r="AZ2" s="313"/>
      <c r="BA2" s="313"/>
      <c r="BB2" s="313"/>
      <c r="BC2" s="314"/>
      <c r="BD2" s="312" t="s">
        <v>192</v>
      </c>
      <c r="BE2" s="313"/>
      <c r="BF2" s="313"/>
      <c r="BG2" s="313"/>
      <c r="BH2" s="313"/>
      <c r="BI2" s="313"/>
      <c r="BJ2" s="313"/>
      <c r="BK2" s="314"/>
      <c r="BL2" s="275" t="s">
        <v>191</v>
      </c>
      <c r="BM2" s="276"/>
      <c r="BN2" s="276"/>
      <c r="BO2" s="276"/>
      <c r="BP2" s="276"/>
      <c r="BQ2" s="276"/>
      <c r="BR2" s="276"/>
      <c r="BS2" s="277"/>
      <c r="BT2" s="275" t="s">
        <v>192</v>
      </c>
      <c r="BU2" s="276"/>
      <c r="BV2" s="276"/>
      <c r="BW2" s="276"/>
      <c r="BX2" s="276"/>
      <c r="BY2" s="276"/>
      <c r="BZ2" s="276"/>
      <c r="CA2" s="277"/>
      <c r="CB2" s="278" t="s">
        <v>191</v>
      </c>
      <c r="CC2" s="279"/>
      <c r="CD2" s="279"/>
      <c r="CE2" s="279"/>
      <c r="CF2" s="279"/>
      <c r="CG2" s="279"/>
      <c r="CH2" s="279"/>
      <c r="CI2" s="280"/>
      <c r="CJ2" s="278" t="s">
        <v>192</v>
      </c>
      <c r="CK2" s="279"/>
      <c r="CL2" s="279"/>
      <c r="CM2" s="279"/>
      <c r="CN2" s="279"/>
      <c r="CO2" s="279"/>
      <c r="CP2" s="279"/>
      <c r="CQ2" s="280"/>
      <c r="CR2" s="286"/>
      <c r="CS2" s="287"/>
      <c r="CT2" s="290" t="s">
        <v>191</v>
      </c>
      <c r="CU2" s="291"/>
      <c r="CV2" s="291"/>
      <c r="CW2" s="291"/>
      <c r="CX2" s="291"/>
      <c r="CY2" s="291"/>
      <c r="CZ2" s="291"/>
      <c r="DA2" s="292"/>
      <c r="DB2" s="290" t="s">
        <v>192</v>
      </c>
      <c r="DC2" s="291"/>
      <c r="DD2" s="291"/>
      <c r="DE2" s="291"/>
      <c r="DF2" s="291"/>
      <c r="DG2" s="291"/>
      <c r="DH2" s="291"/>
      <c r="DI2" s="292"/>
      <c r="DJ2" s="293" t="s">
        <v>191</v>
      </c>
      <c r="DK2" s="294"/>
      <c r="DL2" s="294"/>
      <c r="DM2" s="294"/>
      <c r="DN2" s="294"/>
      <c r="DO2" s="294"/>
      <c r="DP2" s="294"/>
      <c r="DQ2" s="295"/>
      <c r="DR2" s="293" t="s">
        <v>192</v>
      </c>
      <c r="DS2" s="294"/>
      <c r="DT2" s="294"/>
      <c r="DU2" s="294"/>
      <c r="DV2" s="294"/>
      <c r="DW2" s="294"/>
      <c r="DX2" s="294"/>
      <c r="DY2" s="295"/>
      <c r="DZ2" s="281" t="s">
        <v>191</v>
      </c>
      <c r="EA2" s="282"/>
      <c r="EB2" s="282"/>
      <c r="EC2" s="282"/>
      <c r="ED2" s="282"/>
      <c r="EE2" s="282"/>
      <c r="EF2" s="282"/>
      <c r="EG2" s="283"/>
      <c r="EH2" s="281" t="s">
        <v>192</v>
      </c>
      <c r="EI2" s="282"/>
      <c r="EJ2" s="282"/>
      <c r="EK2" s="282"/>
      <c r="EL2" s="282"/>
      <c r="EM2" s="282"/>
      <c r="EN2" s="282"/>
      <c r="EO2" s="283"/>
      <c r="EP2" s="299"/>
      <c r="EQ2" s="300"/>
      <c r="ER2" s="303"/>
      <c r="ES2" s="304"/>
    </row>
    <row r="3" spans="1:151" ht="69">
      <c r="A3" s="272"/>
      <c r="B3" s="273"/>
      <c r="C3" s="53" t="s">
        <v>89</v>
      </c>
      <c r="D3" s="274"/>
      <c r="E3" s="274"/>
      <c r="F3" s="305"/>
      <c r="G3" s="62" t="s">
        <v>31</v>
      </c>
      <c r="H3" s="58" t="s">
        <v>30</v>
      </c>
      <c r="I3" s="58" t="s">
        <v>29</v>
      </c>
      <c r="J3" s="58" t="s">
        <v>28</v>
      </c>
      <c r="K3" s="58" t="s">
        <v>27</v>
      </c>
      <c r="L3" s="58" t="s">
        <v>26</v>
      </c>
      <c r="M3" s="58" t="s">
        <v>25</v>
      </c>
      <c r="N3" s="63" t="s">
        <v>24</v>
      </c>
      <c r="O3" s="62" t="s">
        <v>31</v>
      </c>
      <c r="P3" s="58" t="s">
        <v>30</v>
      </c>
      <c r="Q3" s="58" t="s">
        <v>29</v>
      </c>
      <c r="R3" s="58" t="s">
        <v>28</v>
      </c>
      <c r="S3" s="58" t="s">
        <v>27</v>
      </c>
      <c r="T3" s="58" t="s">
        <v>26</v>
      </c>
      <c r="U3" s="58" t="s">
        <v>25</v>
      </c>
      <c r="V3" s="63" t="s">
        <v>24</v>
      </c>
      <c r="W3" s="71" t="s">
        <v>31</v>
      </c>
      <c r="X3" s="68" t="s">
        <v>30</v>
      </c>
      <c r="Y3" s="69" t="s">
        <v>29</v>
      </c>
      <c r="Z3" s="68" t="s">
        <v>28</v>
      </c>
      <c r="AA3" s="68" t="s">
        <v>27</v>
      </c>
      <c r="AB3" s="68" t="s">
        <v>26</v>
      </c>
      <c r="AC3" s="69" t="s">
        <v>25</v>
      </c>
      <c r="AD3" s="75" t="s">
        <v>24</v>
      </c>
      <c r="AE3" s="73" t="s">
        <v>31</v>
      </c>
      <c r="AF3" s="68" t="s">
        <v>30</v>
      </c>
      <c r="AG3" s="69" t="s">
        <v>29</v>
      </c>
      <c r="AH3" s="68" t="s">
        <v>28</v>
      </c>
      <c r="AI3" s="68" t="s">
        <v>27</v>
      </c>
      <c r="AJ3" s="68" t="s">
        <v>26</v>
      </c>
      <c r="AK3" s="69" t="s">
        <v>25</v>
      </c>
      <c r="AL3" s="75" t="s">
        <v>24</v>
      </c>
      <c r="AM3" s="81" t="s">
        <v>31</v>
      </c>
      <c r="AN3" s="78" t="s">
        <v>30</v>
      </c>
      <c r="AO3" s="79" t="s">
        <v>29</v>
      </c>
      <c r="AP3" s="78" t="s">
        <v>28</v>
      </c>
      <c r="AQ3" s="78" t="s">
        <v>27</v>
      </c>
      <c r="AR3" s="78" t="s">
        <v>26</v>
      </c>
      <c r="AS3" s="79" t="s">
        <v>25</v>
      </c>
      <c r="AT3" s="78" t="s">
        <v>24</v>
      </c>
      <c r="AU3" s="77"/>
      <c r="AV3" s="87" t="s">
        <v>31</v>
      </c>
      <c r="AW3" s="83" t="s">
        <v>30</v>
      </c>
      <c r="AX3" s="84" t="s">
        <v>29</v>
      </c>
      <c r="AY3" s="83" t="s">
        <v>28</v>
      </c>
      <c r="AZ3" s="83" t="s">
        <v>27</v>
      </c>
      <c r="BA3" s="83" t="s">
        <v>26</v>
      </c>
      <c r="BB3" s="84" t="s">
        <v>25</v>
      </c>
      <c r="BC3" s="89" t="s">
        <v>24</v>
      </c>
      <c r="BD3" s="87" t="s">
        <v>31</v>
      </c>
      <c r="BE3" s="83" t="s">
        <v>30</v>
      </c>
      <c r="BF3" s="84" t="s">
        <v>29</v>
      </c>
      <c r="BG3" s="83" t="s">
        <v>28</v>
      </c>
      <c r="BH3" s="83" t="s">
        <v>27</v>
      </c>
      <c r="BI3" s="83" t="s">
        <v>26</v>
      </c>
      <c r="BJ3" s="84" t="s">
        <v>25</v>
      </c>
      <c r="BK3" s="89" t="s">
        <v>24</v>
      </c>
      <c r="BL3" s="94" t="s">
        <v>31</v>
      </c>
      <c r="BM3" s="91" t="s">
        <v>30</v>
      </c>
      <c r="BN3" s="92" t="s">
        <v>29</v>
      </c>
      <c r="BO3" s="91" t="s">
        <v>28</v>
      </c>
      <c r="BP3" s="91" t="s">
        <v>27</v>
      </c>
      <c r="BQ3" s="91" t="s">
        <v>26</v>
      </c>
      <c r="BR3" s="92" t="s">
        <v>25</v>
      </c>
      <c r="BS3" s="96" t="s">
        <v>24</v>
      </c>
      <c r="BT3" s="94" t="s">
        <v>31</v>
      </c>
      <c r="BU3" s="91" t="s">
        <v>30</v>
      </c>
      <c r="BV3" s="92" t="s">
        <v>29</v>
      </c>
      <c r="BW3" s="91" t="s">
        <v>28</v>
      </c>
      <c r="BX3" s="91" t="s">
        <v>27</v>
      </c>
      <c r="BY3" s="91" t="s">
        <v>26</v>
      </c>
      <c r="BZ3" s="92" t="s">
        <v>25</v>
      </c>
      <c r="CA3" s="96" t="s">
        <v>24</v>
      </c>
      <c r="CB3" s="101" t="s">
        <v>31</v>
      </c>
      <c r="CC3" s="98" t="s">
        <v>30</v>
      </c>
      <c r="CD3" s="99" t="s">
        <v>29</v>
      </c>
      <c r="CE3" s="98" t="s">
        <v>28</v>
      </c>
      <c r="CF3" s="98" t="s">
        <v>27</v>
      </c>
      <c r="CG3" s="98" t="s">
        <v>26</v>
      </c>
      <c r="CH3" s="99" t="s">
        <v>25</v>
      </c>
      <c r="CI3" s="103" t="s">
        <v>24</v>
      </c>
      <c r="CJ3" s="101" t="s">
        <v>31</v>
      </c>
      <c r="CK3" s="98" t="s">
        <v>30</v>
      </c>
      <c r="CL3" s="99" t="s">
        <v>29</v>
      </c>
      <c r="CM3" s="98" t="s">
        <v>28</v>
      </c>
      <c r="CN3" s="98" t="s">
        <v>27</v>
      </c>
      <c r="CO3" s="98" t="s">
        <v>26</v>
      </c>
      <c r="CP3" s="99" t="s">
        <v>25</v>
      </c>
      <c r="CQ3" s="103" t="s">
        <v>24</v>
      </c>
      <c r="CR3" s="105" t="s">
        <v>193</v>
      </c>
      <c r="CS3" s="110" t="s">
        <v>194</v>
      </c>
      <c r="CT3" s="113" t="s">
        <v>31</v>
      </c>
      <c r="CU3" s="108" t="s">
        <v>30</v>
      </c>
      <c r="CV3" s="109" t="s">
        <v>29</v>
      </c>
      <c r="CW3" s="108" t="s">
        <v>28</v>
      </c>
      <c r="CX3" s="108" t="s">
        <v>27</v>
      </c>
      <c r="CY3" s="108" t="s">
        <v>26</v>
      </c>
      <c r="CZ3" s="109" t="s">
        <v>25</v>
      </c>
      <c r="DA3" s="115" t="s">
        <v>24</v>
      </c>
      <c r="DB3" s="113" t="s">
        <v>31</v>
      </c>
      <c r="DC3" s="108" t="s">
        <v>30</v>
      </c>
      <c r="DD3" s="109" t="s">
        <v>29</v>
      </c>
      <c r="DE3" s="108" t="s">
        <v>28</v>
      </c>
      <c r="DF3" s="108" t="s">
        <v>27</v>
      </c>
      <c r="DG3" s="108" t="s">
        <v>26</v>
      </c>
      <c r="DH3" s="109" t="s">
        <v>25</v>
      </c>
      <c r="DI3" s="115" t="s">
        <v>24</v>
      </c>
      <c r="DJ3" s="117" t="s">
        <v>31</v>
      </c>
      <c r="DK3" s="118" t="s">
        <v>30</v>
      </c>
      <c r="DL3" s="119" t="s">
        <v>29</v>
      </c>
      <c r="DM3" s="118" t="s">
        <v>28</v>
      </c>
      <c r="DN3" s="118" t="s">
        <v>27</v>
      </c>
      <c r="DO3" s="118" t="s">
        <v>26</v>
      </c>
      <c r="DP3" s="119" t="s">
        <v>25</v>
      </c>
      <c r="DQ3" s="120" t="s">
        <v>24</v>
      </c>
      <c r="DR3" s="117" t="s">
        <v>31</v>
      </c>
      <c r="DS3" s="118" t="s">
        <v>30</v>
      </c>
      <c r="DT3" s="119" t="s">
        <v>29</v>
      </c>
      <c r="DU3" s="118" t="s">
        <v>28</v>
      </c>
      <c r="DV3" s="118" t="s">
        <v>27</v>
      </c>
      <c r="DW3" s="118" t="s">
        <v>26</v>
      </c>
      <c r="DX3" s="119" t="s">
        <v>25</v>
      </c>
      <c r="DY3" s="120" t="s">
        <v>24</v>
      </c>
      <c r="DZ3" s="127" t="s">
        <v>31</v>
      </c>
      <c r="EA3" s="124" t="s">
        <v>30</v>
      </c>
      <c r="EB3" s="125" t="s">
        <v>29</v>
      </c>
      <c r="EC3" s="124" t="s">
        <v>28</v>
      </c>
      <c r="ED3" s="124" t="s">
        <v>27</v>
      </c>
      <c r="EE3" s="124" t="s">
        <v>26</v>
      </c>
      <c r="EF3" s="125" t="s">
        <v>25</v>
      </c>
      <c r="EG3" s="129" t="s">
        <v>24</v>
      </c>
      <c r="EH3" s="127" t="s">
        <v>31</v>
      </c>
      <c r="EI3" s="124" t="s">
        <v>30</v>
      </c>
      <c r="EJ3" s="125" t="s">
        <v>29</v>
      </c>
      <c r="EK3" s="124" t="s">
        <v>28</v>
      </c>
      <c r="EL3" s="124" t="s">
        <v>27</v>
      </c>
      <c r="EM3" s="124" t="s">
        <v>26</v>
      </c>
      <c r="EN3" s="125" t="s">
        <v>25</v>
      </c>
      <c r="EO3" s="129" t="s">
        <v>24</v>
      </c>
      <c r="EP3" s="131" t="s">
        <v>193</v>
      </c>
      <c r="EQ3" s="132" t="s">
        <v>194</v>
      </c>
      <c r="ER3" s="180" t="s">
        <v>193</v>
      </c>
      <c r="ES3" s="181" t="s">
        <v>194</v>
      </c>
    </row>
    <row r="4" spans="1:151">
      <c r="A4" s="55" t="s">
        <v>295</v>
      </c>
      <c r="B4" s="55" t="s">
        <v>285</v>
      </c>
      <c r="C4" s="55" t="s">
        <v>258</v>
      </c>
      <c r="D4" s="139" t="s">
        <v>370</v>
      </c>
      <c r="E4" s="139" t="s">
        <v>371</v>
      </c>
      <c r="F4" s="140">
        <v>1421</v>
      </c>
      <c r="G4" s="64">
        <v>6.1</v>
      </c>
      <c r="H4" s="59">
        <v>5.05</v>
      </c>
      <c r="I4" s="59">
        <v>272</v>
      </c>
      <c r="J4" s="59">
        <v>0.1</v>
      </c>
      <c r="K4" s="267">
        <v>0</v>
      </c>
      <c r="L4" s="59">
        <v>0.01</v>
      </c>
      <c r="M4" s="59">
        <v>0</v>
      </c>
      <c r="N4" s="65">
        <v>2.13</v>
      </c>
      <c r="O4" s="64">
        <v>5.7</v>
      </c>
      <c r="P4" s="59">
        <v>5.98</v>
      </c>
      <c r="Q4" s="59">
        <v>258</v>
      </c>
      <c r="R4" s="59">
        <v>1</v>
      </c>
      <c r="S4" s="267">
        <v>0</v>
      </c>
      <c r="T4" s="59">
        <v>0</v>
      </c>
      <c r="U4" s="59">
        <v>0</v>
      </c>
      <c r="V4" s="65">
        <v>2.0299999999999998</v>
      </c>
      <c r="W4" s="72">
        <v>7.5</v>
      </c>
      <c r="X4" s="70">
        <v>7</v>
      </c>
      <c r="Y4" s="70">
        <v>1000</v>
      </c>
      <c r="Z4" s="70">
        <v>10</v>
      </c>
      <c r="AA4" s="70">
        <v>1.5</v>
      </c>
      <c r="AB4" s="70">
        <v>1</v>
      </c>
      <c r="AC4" s="70">
        <v>0.3</v>
      </c>
      <c r="AD4" s="76">
        <v>5</v>
      </c>
      <c r="AE4" s="72">
        <v>7.5</v>
      </c>
      <c r="AF4" s="70">
        <v>7</v>
      </c>
      <c r="AG4" s="70">
        <v>1000</v>
      </c>
      <c r="AH4" s="70">
        <v>10</v>
      </c>
      <c r="AI4" s="70">
        <v>1.5</v>
      </c>
      <c r="AJ4" s="70">
        <v>1</v>
      </c>
      <c r="AK4" s="70">
        <v>0.3</v>
      </c>
      <c r="AL4" s="76">
        <v>5</v>
      </c>
      <c r="AM4" s="82">
        <v>4</v>
      </c>
      <c r="AN4" s="80">
        <v>5</v>
      </c>
      <c r="AO4" s="80">
        <v>3</v>
      </c>
      <c r="AP4" s="80">
        <v>5</v>
      </c>
      <c r="AQ4" s="80">
        <v>4</v>
      </c>
      <c r="AR4" s="80">
        <v>4</v>
      </c>
      <c r="AS4" s="80">
        <v>3</v>
      </c>
      <c r="AT4" s="80">
        <v>3</v>
      </c>
      <c r="AU4" s="85">
        <f>SUM(AM4:AT4)</f>
        <v>31</v>
      </c>
      <c r="AV4" s="88">
        <v>0</v>
      </c>
      <c r="AW4" s="86">
        <v>0</v>
      </c>
      <c r="AX4" s="86">
        <v>0</v>
      </c>
      <c r="AY4" s="86">
        <v>0</v>
      </c>
      <c r="AZ4" s="86">
        <v>0</v>
      </c>
      <c r="BA4" s="86">
        <v>0</v>
      </c>
      <c r="BB4" s="86">
        <v>0</v>
      </c>
      <c r="BC4" s="90">
        <v>0</v>
      </c>
      <c r="BD4" s="88">
        <v>0</v>
      </c>
      <c r="BE4" s="86">
        <v>0</v>
      </c>
      <c r="BF4" s="86">
        <v>0</v>
      </c>
      <c r="BG4" s="86">
        <v>0</v>
      </c>
      <c r="BH4" s="86">
        <v>0</v>
      </c>
      <c r="BI4" s="86">
        <v>0</v>
      </c>
      <c r="BJ4" s="86">
        <v>0</v>
      </c>
      <c r="BK4" s="90">
        <v>0</v>
      </c>
      <c r="BL4" s="95">
        <v>1</v>
      </c>
      <c r="BM4" s="93">
        <v>1</v>
      </c>
      <c r="BN4" s="93">
        <v>1</v>
      </c>
      <c r="BO4" s="93">
        <v>1</v>
      </c>
      <c r="BP4" s="93">
        <v>1</v>
      </c>
      <c r="BQ4" s="93">
        <v>1</v>
      </c>
      <c r="BR4" s="93">
        <v>1</v>
      </c>
      <c r="BS4" s="97">
        <v>1</v>
      </c>
      <c r="BT4" s="95">
        <v>1</v>
      </c>
      <c r="BU4" s="93">
        <v>1</v>
      </c>
      <c r="BV4" s="93">
        <v>1</v>
      </c>
      <c r="BW4" s="93">
        <v>1</v>
      </c>
      <c r="BX4" s="93">
        <v>1</v>
      </c>
      <c r="BY4" s="93">
        <v>1</v>
      </c>
      <c r="BZ4" s="93">
        <v>1</v>
      </c>
      <c r="CA4" s="97">
        <v>1</v>
      </c>
      <c r="CB4" s="102">
        <v>4</v>
      </c>
      <c r="CC4" s="100">
        <v>5</v>
      </c>
      <c r="CD4" s="100">
        <v>3</v>
      </c>
      <c r="CE4" s="100">
        <v>5</v>
      </c>
      <c r="CF4" s="100">
        <v>4</v>
      </c>
      <c r="CG4" s="100">
        <v>4</v>
      </c>
      <c r="CH4" s="100">
        <v>3</v>
      </c>
      <c r="CI4" s="100">
        <v>3</v>
      </c>
      <c r="CJ4" s="102">
        <v>4</v>
      </c>
      <c r="CK4" s="100">
        <v>5</v>
      </c>
      <c r="CL4" s="100">
        <v>3</v>
      </c>
      <c r="CM4" s="100">
        <v>5</v>
      </c>
      <c r="CN4" s="100">
        <v>4</v>
      </c>
      <c r="CO4" s="100">
        <v>4</v>
      </c>
      <c r="CP4" s="100">
        <v>3</v>
      </c>
      <c r="CQ4" s="100">
        <v>3</v>
      </c>
      <c r="CR4" s="106">
        <f>SUM(CB4:CI4)</f>
        <v>31</v>
      </c>
      <c r="CS4" s="111">
        <f>SUM(CJ4:CQ4)</f>
        <v>31</v>
      </c>
      <c r="CT4" s="177">
        <f>CB4/CR4</f>
        <v>0.12903225806451613</v>
      </c>
      <c r="CU4" s="178">
        <f>CC4/CR4</f>
        <v>0.16129032258064516</v>
      </c>
      <c r="CV4" s="178">
        <f>CD4/CR4</f>
        <v>9.6774193548387094E-2</v>
      </c>
      <c r="CW4" s="178">
        <f>CE4/CR4</f>
        <v>0.16129032258064516</v>
      </c>
      <c r="CX4" s="178">
        <f>CF4/CR4</f>
        <v>0.12903225806451613</v>
      </c>
      <c r="CY4" s="178">
        <f>CG4/CR4</f>
        <v>0.12903225806451613</v>
      </c>
      <c r="CZ4" s="178">
        <f>CH4/CR4</f>
        <v>9.6774193548387094E-2</v>
      </c>
      <c r="DA4" s="179">
        <f>CI4/CR4</f>
        <v>9.6774193548387094E-2</v>
      </c>
      <c r="DB4" s="177">
        <f>CJ4/CS4</f>
        <v>0.12903225806451613</v>
      </c>
      <c r="DC4" s="178">
        <f>CK4/CS4</f>
        <v>0.16129032258064516</v>
      </c>
      <c r="DD4" s="178">
        <f>CL4/CS4</f>
        <v>9.6774193548387094E-2</v>
      </c>
      <c r="DE4" s="178">
        <f>CM4/CS4</f>
        <v>0.16129032258064516</v>
      </c>
      <c r="DF4" s="178">
        <f>CN4/CS4</f>
        <v>0.12903225806451613</v>
      </c>
      <c r="DG4" s="178">
        <f>CO4/CS4</f>
        <v>0.12903225806451613</v>
      </c>
      <c r="DH4" s="178">
        <f>CP4/CS4</f>
        <v>9.6774193548387094E-2</v>
      </c>
      <c r="DI4" s="179">
        <f>CQ4/CS4</f>
        <v>9.6774193548387094E-2</v>
      </c>
      <c r="DJ4" s="121">
        <f t="shared" ref="DJ4:DY4" si="0">G4/W4*100</f>
        <v>81.333333333333329</v>
      </c>
      <c r="DK4" s="122">
        <f t="shared" si="0"/>
        <v>72.142857142857139</v>
      </c>
      <c r="DL4" s="122">
        <f t="shared" si="0"/>
        <v>27.200000000000003</v>
      </c>
      <c r="DM4" s="122">
        <f t="shared" si="0"/>
        <v>1</v>
      </c>
      <c r="DN4" s="122">
        <f t="shared" si="0"/>
        <v>0</v>
      </c>
      <c r="DO4" s="122">
        <f t="shared" si="0"/>
        <v>1</v>
      </c>
      <c r="DP4" s="122">
        <f t="shared" si="0"/>
        <v>0</v>
      </c>
      <c r="DQ4" s="123">
        <f t="shared" si="0"/>
        <v>42.6</v>
      </c>
      <c r="DR4" s="121">
        <f t="shared" si="0"/>
        <v>76</v>
      </c>
      <c r="DS4" s="122">
        <f t="shared" si="0"/>
        <v>85.428571428571431</v>
      </c>
      <c r="DT4" s="122">
        <f t="shared" si="0"/>
        <v>25.8</v>
      </c>
      <c r="DU4" s="122">
        <f t="shared" si="0"/>
        <v>10</v>
      </c>
      <c r="DV4" s="122">
        <f t="shared" si="0"/>
        <v>0</v>
      </c>
      <c r="DW4" s="122">
        <f t="shared" si="0"/>
        <v>0</v>
      </c>
      <c r="DX4" s="122">
        <f t="shared" si="0"/>
        <v>0</v>
      </c>
      <c r="DY4" s="123">
        <f t="shared" si="0"/>
        <v>40.599999999999994</v>
      </c>
      <c r="DZ4" s="128">
        <f t="shared" ref="DZ4:EO4" si="1">DJ4*CT4</f>
        <v>10.494623655913978</v>
      </c>
      <c r="EA4" s="126">
        <f t="shared" si="1"/>
        <v>11.635944700460829</v>
      </c>
      <c r="EB4" s="126">
        <f t="shared" si="1"/>
        <v>2.6322580645161291</v>
      </c>
      <c r="EC4" s="126">
        <f t="shared" si="1"/>
        <v>0.16129032258064516</v>
      </c>
      <c r="ED4" s="126">
        <f t="shared" si="1"/>
        <v>0</v>
      </c>
      <c r="EE4" s="126">
        <f t="shared" si="1"/>
        <v>0.12903225806451613</v>
      </c>
      <c r="EF4" s="126">
        <f t="shared" si="1"/>
        <v>0</v>
      </c>
      <c r="EG4" s="130">
        <f t="shared" si="1"/>
        <v>4.1225806451612907</v>
      </c>
      <c r="EH4" s="128">
        <f t="shared" si="1"/>
        <v>9.806451612903226</v>
      </c>
      <c r="EI4" s="126">
        <f t="shared" si="1"/>
        <v>13.778801843317972</v>
      </c>
      <c r="EJ4" s="126">
        <f t="shared" si="1"/>
        <v>2.4967741935483869</v>
      </c>
      <c r="EK4" s="126">
        <f t="shared" si="1"/>
        <v>1.6129032258064515</v>
      </c>
      <c r="EL4" s="126">
        <f t="shared" si="1"/>
        <v>0</v>
      </c>
      <c r="EM4" s="126">
        <f t="shared" si="1"/>
        <v>0</v>
      </c>
      <c r="EN4" s="126">
        <f t="shared" si="1"/>
        <v>0</v>
      </c>
      <c r="EO4" s="130">
        <f t="shared" si="1"/>
        <v>3.9290322580645154</v>
      </c>
      <c r="EP4" s="106">
        <f>SUM(DZ4:EG4)</f>
        <v>29.175729646697391</v>
      </c>
      <c r="EQ4" s="107">
        <f>SUM(EH4:EO4)</f>
        <v>31.623963133640551</v>
      </c>
      <c r="ER4" s="186" t="s">
        <v>86</v>
      </c>
      <c r="ES4" s="186" t="s">
        <v>86</v>
      </c>
      <c r="ET4" t="str">
        <f>IF(EP4&lt;75,"good",IF(EP4&lt;=100,"fair",IF(EP4&gt;100,"poor")))</f>
        <v>good</v>
      </c>
      <c r="EU4" t="str">
        <f>IF(EQ4&lt;75,"good",IF(EQ4&lt;=100,"fair",IF(EQ4&gt;100,"poor")))</f>
        <v>good</v>
      </c>
    </row>
    <row r="5" spans="1:151">
      <c r="A5" s="55" t="s">
        <v>295</v>
      </c>
      <c r="B5" s="55" t="s">
        <v>285</v>
      </c>
      <c r="C5" s="55" t="s">
        <v>259</v>
      </c>
      <c r="D5" s="139" t="s">
        <v>372</v>
      </c>
      <c r="E5" s="139" t="s">
        <v>373</v>
      </c>
      <c r="F5" s="140">
        <v>1517</v>
      </c>
      <c r="G5" s="64">
        <v>5.8</v>
      </c>
      <c r="H5" s="59">
        <v>6.7</v>
      </c>
      <c r="I5" s="59">
        <v>188.8</v>
      </c>
      <c r="J5" s="59">
        <v>0</v>
      </c>
      <c r="K5" s="59">
        <v>0</v>
      </c>
      <c r="L5" s="59">
        <v>0</v>
      </c>
      <c r="M5" s="59">
        <v>0</v>
      </c>
      <c r="N5" s="65">
        <v>2.71</v>
      </c>
      <c r="O5" s="64">
        <v>5.7</v>
      </c>
      <c r="P5" s="59">
        <v>7.48</v>
      </c>
      <c r="Q5" s="59">
        <v>184</v>
      </c>
      <c r="R5" s="59">
        <v>2</v>
      </c>
      <c r="S5" s="59">
        <v>0</v>
      </c>
      <c r="T5" s="59">
        <v>0</v>
      </c>
      <c r="U5" s="59">
        <v>0</v>
      </c>
      <c r="V5" s="65">
        <v>1.89</v>
      </c>
      <c r="W5" s="72">
        <v>7.5</v>
      </c>
      <c r="X5" s="70">
        <v>7</v>
      </c>
      <c r="Y5" s="70">
        <v>1000</v>
      </c>
      <c r="Z5" s="70">
        <v>10</v>
      </c>
      <c r="AA5" s="70">
        <v>1.5</v>
      </c>
      <c r="AB5" s="70">
        <v>1</v>
      </c>
      <c r="AC5" s="70">
        <v>0.3</v>
      </c>
      <c r="AD5" s="76">
        <v>5</v>
      </c>
      <c r="AE5" s="72">
        <v>7.5</v>
      </c>
      <c r="AF5" s="70">
        <v>7</v>
      </c>
      <c r="AG5" s="70">
        <v>1000</v>
      </c>
      <c r="AH5" s="70">
        <v>10</v>
      </c>
      <c r="AI5" s="70">
        <v>1.5</v>
      </c>
      <c r="AJ5" s="70">
        <v>1</v>
      </c>
      <c r="AK5" s="70">
        <v>0.3</v>
      </c>
      <c r="AL5" s="76">
        <v>5</v>
      </c>
      <c r="AM5" s="82">
        <v>4</v>
      </c>
      <c r="AN5" s="80">
        <v>5</v>
      </c>
      <c r="AO5" s="80">
        <v>3</v>
      </c>
      <c r="AP5" s="80">
        <v>5</v>
      </c>
      <c r="AQ5" s="80">
        <v>4</v>
      </c>
      <c r="AR5" s="80">
        <v>4</v>
      </c>
      <c r="AS5" s="80">
        <v>3</v>
      </c>
      <c r="AT5" s="80">
        <v>3</v>
      </c>
      <c r="AU5" s="85">
        <f t="shared" ref="AU5:AU30" si="2">SUM(AM5:AT5)</f>
        <v>31</v>
      </c>
      <c r="AV5" s="88">
        <v>0</v>
      </c>
      <c r="AW5" s="86">
        <v>0</v>
      </c>
      <c r="AX5" s="86">
        <v>0</v>
      </c>
      <c r="AY5" s="86">
        <v>0</v>
      </c>
      <c r="AZ5" s="86">
        <v>0</v>
      </c>
      <c r="BA5" s="86">
        <v>0</v>
      </c>
      <c r="BB5" s="86">
        <v>0</v>
      </c>
      <c r="BC5" s="90">
        <v>0</v>
      </c>
      <c r="BD5" s="88">
        <v>0</v>
      </c>
      <c r="BE5" s="86">
        <v>0</v>
      </c>
      <c r="BF5" s="86">
        <v>0</v>
      </c>
      <c r="BG5" s="86">
        <v>0</v>
      </c>
      <c r="BH5" s="86">
        <v>0</v>
      </c>
      <c r="BI5" s="86">
        <v>0</v>
      </c>
      <c r="BJ5" s="86">
        <v>0</v>
      </c>
      <c r="BK5" s="90">
        <v>0</v>
      </c>
      <c r="BL5" s="95">
        <v>1</v>
      </c>
      <c r="BM5" s="93">
        <v>1</v>
      </c>
      <c r="BN5" s="93">
        <v>1</v>
      </c>
      <c r="BO5" s="93">
        <v>1</v>
      </c>
      <c r="BP5" s="93">
        <v>1</v>
      </c>
      <c r="BQ5" s="93">
        <v>1</v>
      </c>
      <c r="BR5" s="93">
        <v>1</v>
      </c>
      <c r="BS5" s="97">
        <v>1</v>
      </c>
      <c r="BT5" s="95">
        <v>1</v>
      </c>
      <c r="BU5" s="93">
        <v>1</v>
      </c>
      <c r="BV5" s="93">
        <v>1</v>
      </c>
      <c r="BW5" s="93">
        <v>1</v>
      </c>
      <c r="BX5" s="93">
        <v>1</v>
      </c>
      <c r="BY5" s="93">
        <v>1</v>
      </c>
      <c r="BZ5" s="93">
        <v>1</v>
      </c>
      <c r="CA5" s="97">
        <v>1</v>
      </c>
      <c r="CB5" s="102">
        <v>4</v>
      </c>
      <c r="CC5" s="100">
        <v>5</v>
      </c>
      <c r="CD5" s="100">
        <v>3</v>
      </c>
      <c r="CE5" s="100">
        <v>5</v>
      </c>
      <c r="CF5" s="100">
        <v>4</v>
      </c>
      <c r="CG5" s="100">
        <v>4</v>
      </c>
      <c r="CH5" s="100">
        <v>3</v>
      </c>
      <c r="CI5" s="100">
        <v>3</v>
      </c>
      <c r="CJ5" s="102">
        <v>4</v>
      </c>
      <c r="CK5" s="100">
        <v>5</v>
      </c>
      <c r="CL5" s="100">
        <v>3</v>
      </c>
      <c r="CM5" s="100">
        <v>5</v>
      </c>
      <c r="CN5" s="100">
        <v>4</v>
      </c>
      <c r="CO5" s="100">
        <v>4</v>
      </c>
      <c r="CP5" s="100">
        <v>3</v>
      </c>
      <c r="CQ5" s="100">
        <v>3</v>
      </c>
      <c r="CR5" s="106">
        <f t="shared" ref="CR5:CR30" si="3">SUM(CB5:CI5)</f>
        <v>31</v>
      </c>
      <c r="CS5" s="111">
        <f t="shared" ref="CS5:CS30" si="4">SUM(CJ5:CQ5)</f>
        <v>31</v>
      </c>
      <c r="CT5" s="177">
        <f t="shared" ref="CT5:CT30" si="5">CB5/CR5</f>
        <v>0.12903225806451613</v>
      </c>
      <c r="CU5" s="178">
        <f t="shared" ref="CU5:CU30" si="6">CC5/CR5</f>
        <v>0.16129032258064516</v>
      </c>
      <c r="CV5" s="178">
        <f t="shared" ref="CV5:CV30" si="7">CD5/CR5</f>
        <v>9.6774193548387094E-2</v>
      </c>
      <c r="CW5" s="178">
        <f t="shared" ref="CW5:CW30" si="8">CE5/CR5</f>
        <v>0.16129032258064516</v>
      </c>
      <c r="CX5" s="178">
        <f t="shared" ref="CX5:CX30" si="9">CF5/CR5</f>
        <v>0.12903225806451613</v>
      </c>
      <c r="CY5" s="178">
        <f t="shared" ref="CY5:CY30" si="10">CG5/CR5</f>
        <v>0.12903225806451613</v>
      </c>
      <c r="CZ5" s="178">
        <f t="shared" ref="CZ5:CZ30" si="11">CH5/CR5</f>
        <v>9.6774193548387094E-2</v>
      </c>
      <c r="DA5" s="179">
        <f t="shared" ref="DA5:DA30" si="12">CI5/CR5</f>
        <v>9.6774193548387094E-2</v>
      </c>
      <c r="DB5" s="177">
        <f t="shared" ref="DB5:DB30" si="13">CJ5/CS5</f>
        <v>0.12903225806451613</v>
      </c>
      <c r="DC5" s="178">
        <f t="shared" ref="DC5:DC30" si="14">CK5/CS5</f>
        <v>0.16129032258064516</v>
      </c>
      <c r="DD5" s="178">
        <f t="shared" ref="DD5:DD30" si="15">CL5/CS5</f>
        <v>9.6774193548387094E-2</v>
      </c>
      <c r="DE5" s="178">
        <f t="shared" ref="DE5:DE30" si="16">CM5/CS5</f>
        <v>0.16129032258064516</v>
      </c>
      <c r="DF5" s="178">
        <f t="shared" ref="DF5:DF30" si="17">CN5/CS5</f>
        <v>0.12903225806451613</v>
      </c>
      <c r="DG5" s="178">
        <f t="shared" ref="DG5:DG30" si="18">CO5/CS5</f>
        <v>0.12903225806451613</v>
      </c>
      <c r="DH5" s="178">
        <f t="shared" ref="DH5:DH30" si="19">CP5/CS5</f>
        <v>9.6774193548387094E-2</v>
      </c>
      <c r="DI5" s="179">
        <f t="shared" ref="DI5:DI30" si="20">CQ5/CS5</f>
        <v>9.6774193548387094E-2</v>
      </c>
      <c r="DJ5" s="121">
        <f t="shared" ref="DJ5:DJ30" si="21">G5/W5*100</f>
        <v>77.333333333333329</v>
      </c>
      <c r="DK5" s="122">
        <f t="shared" ref="DK5:DK30" si="22">H5/X5*100</f>
        <v>95.714285714285722</v>
      </c>
      <c r="DL5" s="122">
        <f t="shared" ref="DL5:DL30" si="23">I5/Y5*100</f>
        <v>18.880000000000003</v>
      </c>
      <c r="DM5" s="122">
        <f t="shared" ref="DM5:DM30" si="24">J5/Z5*100</f>
        <v>0</v>
      </c>
      <c r="DN5" s="122">
        <f t="shared" ref="DN5:DN30" si="25">K5/AA5*100</f>
        <v>0</v>
      </c>
      <c r="DO5" s="122">
        <f t="shared" ref="DO5:DO30" si="26">L5/AB5*100</f>
        <v>0</v>
      </c>
      <c r="DP5" s="122">
        <f t="shared" ref="DP5:DP30" si="27">M5/AC5*100</f>
        <v>0</v>
      </c>
      <c r="DQ5" s="123">
        <f t="shared" ref="DQ5:DQ30" si="28">N5/AD5*100</f>
        <v>54.2</v>
      </c>
      <c r="DR5" s="121">
        <f t="shared" ref="DR5:DR30" si="29">O5/AE5*100</f>
        <v>76</v>
      </c>
      <c r="DS5" s="122">
        <f t="shared" ref="DS5:DS30" si="30">P5/AF5*100</f>
        <v>106.85714285714288</v>
      </c>
      <c r="DT5" s="122">
        <f t="shared" ref="DT5:DT30" si="31">Q5/AG5*100</f>
        <v>18.399999999999999</v>
      </c>
      <c r="DU5" s="122">
        <f t="shared" ref="DU5:DU30" si="32">R5/AH5*100</f>
        <v>20</v>
      </c>
      <c r="DV5" s="122">
        <f t="shared" ref="DV5:DV30" si="33">S5/AI5*100</f>
        <v>0</v>
      </c>
      <c r="DW5" s="122">
        <f t="shared" ref="DW5:DW30" si="34">T5/AJ5*100</f>
        <v>0</v>
      </c>
      <c r="DX5" s="122">
        <f t="shared" ref="DX5:DX30" si="35">U5/AK5*100</f>
        <v>0</v>
      </c>
      <c r="DY5" s="123">
        <f t="shared" ref="DY5:DY30" si="36">V5/AL5*100</f>
        <v>37.799999999999997</v>
      </c>
      <c r="DZ5" s="128">
        <f t="shared" ref="DZ5:DZ30" si="37">DJ5*CT5</f>
        <v>9.9784946236559122</v>
      </c>
      <c r="EA5" s="126">
        <f t="shared" ref="EA5:EA30" si="38">DK5*CU5</f>
        <v>15.437788018433181</v>
      </c>
      <c r="EB5" s="126">
        <f t="shared" ref="EB5:EB30" si="39">DL5*CV5</f>
        <v>1.8270967741935487</v>
      </c>
      <c r="EC5" s="126">
        <f t="shared" ref="EC5:EC30" si="40">DM5*CW5</f>
        <v>0</v>
      </c>
      <c r="ED5" s="126">
        <f t="shared" ref="ED5:ED30" si="41">DN5*CX5</f>
        <v>0</v>
      </c>
      <c r="EE5" s="126">
        <f t="shared" ref="EE5:EE30" si="42">DO5*CY5</f>
        <v>0</v>
      </c>
      <c r="EF5" s="126">
        <f t="shared" ref="EF5:EF30" si="43">DP5*CZ5</f>
        <v>0</v>
      </c>
      <c r="EG5" s="130">
        <f t="shared" ref="EG5:EG30" si="44">DQ5*DA5</f>
        <v>5.2451612903225806</v>
      </c>
      <c r="EH5" s="128">
        <f t="shared" ref="EH5:EH30" si="45">DR5*DB5</f>
        <v>9.806451612903226</v>
      </c>
      <c r="EI5" s="126">
        <f t="shared" ref="EI5:EI30" si="46">DS5*DC5</f>
        <v>17.235023041474658</v>
      </c>
      <c r="EJ5" s="126">
        <f t="shared" ref="EJ5:EJ30" si="47">DT5*DD5</f>
        <v>1.7806451612903225</v>
      </c>
      <c r="EK5" s="126">
        <f t="shared" ref="EK5:EK30" si="48">DU5*DE5</f>
        <v>3.225806451612903</v>
      </c>
      <c r="EL5" s="126">
        <f t="shared" ref="EL5:EL30" si="49">DV5*DF5</f>
        <v>0</v>
      </c>
      <c r="EM5" s="126">
        <f t="shared" ref="EM5:EM30" si="50">DW5*DG5</f>
        <v>0</v>
      </c>
      <c r="EN5" s="126">
        <f t="shared" ref="EN5:EN30" si="51">DX5*DH5</f>
        <v>0</v>
      </c>
      <c r="EO5" s="130">
        <f t="shared" ref="EO5:EO30" si="52">DY5*DI5</f>
        <v>3.6580645161290319</v>
      </c>
      <c r="EP5" s="106">
        <f t="shared" ref="EP5:EP30" si="53">SUM(DZ5:EG5)</f>
        <v>32.488540706605221</v>
      </c>
      <c r="EQ5" s="107">
        <f t="shared" ref="EQ5:EQ30" si="54">SUM(EH5:EO5)</f>
        <v>35.705990783410144</v>
      </c>
      <c r="ER5" s="186" t="s">
        <v>86</v>
      </c>
      <c r="ES5" s="186" t="s">
        <v>86</v>
      </c>
      <c r="ET5" t="str">
        <f t="shared" ref="ET5:EU30" si="55">IF(EP5&lt;75,"good",IF(EP5&lt;=100,"fair",IF(EP5&gt;100,"poor")))</f>
        <v>good</v>
      </c>
      <c r="EU5" t="str">
        <f t="shared" si="55"/>
        <v>good</v>
      </c>
    </row>
    <row r="6" spans="1:151">
      <c r="A6" s="55" t="s">
        <v>295</v>
      </c>
      <c r="B6" s="55" t="s">
        <v>285</v>
      </c>
      <c r="C6" s="55" t="s">
        <v>260</v>
      </c>
      <c r="D6" s="139" t="s">
        <v>374</v>
      </c>
      <c r="E6" s="139" t="s">
        <v>375</v>
      </c>
      <c r="F6" s="140">
        <v>1403</v>
      </c>
      <c r="G6" s="64">
        <v>6.3</v>
      </c>
      <c r="H6" s="59">
        <v>6.81</v>
      </c>
      <c r="I6" s="59">
        <v>258</v>
      </c>
      <c r="J6" s="59">
        <v>0.1</v>
      </c>
      <c r="K6" s="59">
        <v>1</v>
      </c>
      <c r="L6" s="59">
        <v>0</v>
      </c>
      <c r="M6" s="59">
        <v>0</v>
      </c>
      <c r="N6" s="65">
        <v>5.09</v>
      </c>
      <c r="O6" s="64">
        <v>5.8</v>
      </c>
      <c r="P6" s="59">
        <v>7.87</v>
      </c>
      <c r="Q6" s="59">
        <v>255</v>
      </c>
      <c r="R6" s="59">
        <v>0.5</v>
      </c>
      <c r="S6" s="59">
        <v>0</v>
      </c>
      <c r="T6" s="59">
        <v>0</v>
      </c>
      <c r="U6" s="59">
        <v>0</v>
      </c>
      <c r="V6" s="65">
        <v>5.99</v>
      </c>
      <c r="W6" s="72">
        <v>7.5</v>
      </c>
      <c r="X6" s="70">
        <v>7</v>
      </c>
      <c r="Y6" s="70">
        <v>1000</v>
      </c>
      <c r="Z6" s="70">
        <v>10</v>
      </c>
      <c r="AA6" s="70">
        <v>1.5</v>
      </c>
      <c r="AB6" s="70">
        <v>1</v>
      </c>
      <c r="AC6" s="70">
        <v>0.3</v>
      </c>
      <c r="AD6" s="76">
        <v>5</v>
      </c>
      <c r="AE6" s="72">
        <v>7.5</v>
      </c>
      <c r="AF6" s="70">
        <v>7</v>
      </c>
      <c r="AG6" s="70">
        <v>1000</v>
      </c>
      <c r="AH6" s="70">
        <v>10</v>
      </c>
      <c r="AI6" s="70">
        <v>1.5</v>
      </c>
      <c r="AJ6" s="70">
        <v>1</v>
      </c>
      <c r="AK6" s="70">
        <v>0.3</v>
      </c>
      <c r="AL6" s="76">
        <v>5</v>
      </c>
      <c r="AM6" s="82">
        <v>4</v>
      </c>
      <c r="AN6" s="80">
        <v>5</v>
      </c>
      <c r="AO6" s="80">
        <v>3</v>
      </c>
      <c r="AP6" s="80">
        <v>5</v>
      </c>
      <c r="AQ6" s="80">
        <v>4</v>
      </c>
      <c r="AR6" s="80">
        <v>4</v>
      </c>
      <c r="AS6" s="80">
        <v>3</v>
      </c>
      <c r="AT6" s="80">
        <v>3</v>
      </c>
      <c r="AU6" s="85">
        <f t="shared" si="2"/>
        <v>31</v>
      </c>
      <c r="AV6" s="88">
        <v>0</v>
      </c>
      <c r="AW6" s="86">
        <v>0</v>
      </c>
      <c r="AX6" s="86">
        <v>0</v>
      </c>
      <c r="AY6" s="86">
        <v>0</v>
      </c>
      <c r="AZ6" s="86">
        <v>0</v>
      </c>
      <c r="BA6" s="86">
        <v>0</v>
      </c>
      <c r="BB6" s="86">
        <v>0</v>
      </c>
      <c r="BC6" s="90">
        <v>0</v>
      </c>
      <c r="BD6" s="88">
        <v>0</v>
      </c>
      <c r="BE6" s="86">
        <v>0</v>
      </c>
      <c r="BF6" s="86">
        <v>0</v>
      </c>
      <c r="BG6" s="86">
        <v>0</v>
      </c>
      <c r="BH6" s="86">
        <v>0</v>
      </c>
      <c r="BI6" s="86">
        <v>0</v>
      </c>
      <c r="BJ6" s="86">
        <v>0</v>
      </c>
      <c r="BK6" s="90">
        <v>0</v>
      </c>
      <c r="BL6" s="95">
        <v>1</v>
      </c>
      <c r="BM6" s="93">
        <v>1</v>
      </c>
      <c r="BN6" s="93">
        <v>1</v>
      </c>
      <c r="BO6" s="93">
        <v>1</v>
      </c>
      <c r="BP6" s="93">
        <v>1</v>
      </c>
      <c r="BQ6" s="93">
        <v>1</v>
      </c>
      <c r="BR6" s="93">
        <v>1</v>
      </c>
      <c r="BS6" s="97">
        <v>1</v>
      </c>
      <c r="BT6" s="95">
        <v>1</v>
      </c>
      <c r="BU6" s="93">
        <v>1</v>
      </c>
      <c r="BV6" s="93">
        <v>1</v>
      </c>
      <c r="BW6" s="93">
        <v>1</v>
      </c>
      <c r="BX6" s="93">
        <v>1</v>
      </c>
      <c r="BY6" s="93">
        <v>1</v>
      </c>
      <c r="BZ6" s="93">
        <v>1</v>
      </c>
      <c r="CA6" s="97">
        <v>1</v>
      </c>
      <c r="CB6" s="102">
        <v>4</v>
      </c>
      <c r="CC6" s="100">
        <v>5</v>
      </c>
      <c r="CD6" s="100">
        <v>3</v>
      </c>
      <c r="CE6" s="100">
        <v>5</v>
      </c>
      <c r="CF6" s="100">
        <v>4</v>
      </c>
      <c r="CG6" s="100">
        <v>4</v>
      </c>
      <c r="CH6" s="100">
        <v>3</v>
      </c>
      <c r="CI6" s="100">
        <v>3</v>
      </c>
      <c r="CJ6" s="102">
        <v>4</v>
      </c>
      <c r="CK6" s="100">
        <v>5</v>
      </c>
      <c r="CL6" s="100">
        <v>3</v>
      </c>
      <c r="CM6" s="100">
        <v>5</v>
      </c>
      <c r="CN6" s="100">
        <v>4</v>
      </c>
      <c r="CO6" s="100">
        <v>4</v>
      </c>
      <c r="CP6" s="100">
        <v>3</v>
      </c>
      <c r="CQ6" s="100">
        <v>3</v>
      </c>
      <c r="CR6" s="106">
        <f t="shared" si="3"/>
        <v>31</v>
      </c>
      <c r="CS6" s="111">
        <f t="shared" si="4"/>
        <v>31</v>
      </c>
      <c r="CT6" s="177">
        <f t="shared" si="5"/>
        <v>0.12903225806451613</v>
      </c>
      <c r="CU6" s="178">
        <f t="shared" si="6"/>
        <v>0.16129032258064516</v>
      </c>
      <c r="CV6" s="178">
        <f t="shared" si="7"/>
        <v>9.6774193548387094E-2</v>
      </c>
      <c r="CW6" s="178">
        <f t="shared" si="8"/>
        <v>0.16129032258064516</v>
      </c>
      <c r="CX6" s="178">
        <f t="shared" si="9"/>
        <v>0.12903225806451613</v>
      </c>
      <c r="CY6" s="178">
        <f t="shared" si="10"/>
        <v>0.12903225806451613</v>
      </c>
      <c r="CZ6" s="178">
        <f t="shared" si="11"/>
        <v>9.6774193548387094E-2</v>
      </c>
      <c r="DA6" s="179">
        <f t="shared" si="12"/>
        <v>9.6774193548387094E-2</v>
      </c>
      <c r="DB6" s="177">
        <f t="shared" si="13"/>
        <v>0.12903225806451613</v>
      </c>
      <c r="DC6" s="178">
        <f t="shared" si="14"/>
        <v>0.16129032258064516</v>
      </c>
      <c r="DD6" s="178">
        <f t="shared" si="15"/>
        <v>9.6774193548387094E-2</v>
      </c>
      <c r="DE6" s="178">
        <f t="shared" si="16"/>
        <v>0.16129032258064516</v>
      </c>
      <c r="DF6" s="178">
        <f t="shared" si="17"/>
        <v>0.12903225806451613</v>
      </c>
      <c r="DG6" s="178">
        <f t="shared" si="18"/>
        <v>0.12903225806451613</v>
      </c>
      <c r="DH6" s="178">
        <f t="shared" si="19"/>
        <v>9.6774193548387094E-2</v>
      </c>
      <c r="DI6" s="179">
        <f t="shared" si="20"/>
        <v>9.6774193548387094E-2</v>
      </c>
      <c r="DJ6" s="121">
        <f t="shared" si="21"/>
        <v>84</v>
      </c>
      <c r="DK6" s="122">
        <f t="shared" si="22"/>
        <v>97.285714285714278</v>
      </c>
      <c r="DL6" s="122">
        <f t="shared" si="23"/>
        <v>25.8</v>
      </c>
      <c r="DM6" s="122">
        <f t="shared" si="24"/>
        <v>1</v>
      </c>
      <c r="DN6" s="122">
        <f t="shared" si="25"/>
        <v>66.666666666666657</v>
      </c>
      <c r="DO6" s="122">
        <f t="shared" si="26"/>
        <v>0</v>
      </c>
      <c r="DP6" s="122">
        <f t="shared" si="27"/>
        <v>0</v>
      </c>
      <c r="DQ6" s="123">
        <f t="shared" si="28"/>
        <v>101.8</v>
      </c>
      <c r="DR6" s="121">
        <f t="shared" si="29"/>
        <v>77.333333333333329</v>
      </c>
      <c r="DS6" s="122">
        <f t="shared" si="30"/>
        <v>112.42857142857143</v>
      </c>
      <c r="DT6" s="122">
        <f t="shared" si="31"/>
        <v>25.5</v>
      </c>
      <c r="DU6" s="122">
        <f t="shared" si="32"/>
        <v>5</v>
      </c>
      <c r="DV6" s="122">
        <f t="shared" si="33"/>
        <v>0</v>
      </c>
      <c r="DW6" s="122">
        <f t="shared" si="34"/>
        <v>0</v>
      </c>
      <c r="DX6" s="122">
        <f t="shared" si="35"/>
        <v>0</v>
      </c>
      <c r="DY6" s="123">
        <f t="shared" si="36"/>
        <v>119.8</v>
      </c>
      <c r="DZ6" s="128">
        <f t="shared" si="37"/>
        <v>10.838709677419354</v>
      </c>
      <c r="EA6" s="126">
        <f t="shared" si="38"/>
        <v>15.691244239631335</v>
      </c>
      <c r="EB6" s="126">
        <f t="shared" si="39"/>
        <v>2.4967741935483869</v>
      </c>
      <c r="EC6" s="126">
        <f t="shared" si="40"/>
        <v>0.16129032258064516</v>
      </c>
      <c r="ED6" s="126">
        <f t="shared" si="41"/>
        <v>8.6021505376344063</v>
      </c>
      <c r="EE6" s="126">
        <f t="shared" si="42"/>
        <v>0</v>
      </c>
      <c r="EF6" s="126">
        <f t="shared" si="43"/>
        <v>0</v>
      </c>
      <c r="EG6" s="130">
        <f t="shared" si="44"/>
        <v>9.8516129032258064</v>
      </c>
      <c r="EH6" s="128">
        <f t="shared" si="45"/>
        <v>9.9784946236559122</v>
      </c>
      <c r="EI6" s="126">
        <f t="shared" si="46"/>
        <v>18.133640552995391</v>
      </c>
      <c r="EJ6" s="126">
        <f t="shared" si="47"/>
        <v>2.467741935483871</v>
      </c>
      <c r="EK6" s="126">
        <f t="shared" si="48"/>
        <v>0.80645161290322576</v>
      </c>
      <c r="EL6" s="126">
        <f t="shared" si="49"/>
        <v>0</v>
      </c>
      <c r="EM6" s="126">
        <f t="shared" si="50"/>
        <v>0</v>
      </c>
      <c r="EN6" s="126">
        <f t="shared" si="51"/>
        <v>0</v>
      </c>
      <c r="EO6" s="130">
        <f t="shared" si="52"/>
        <v>11.593548387096774</v>
      </c>
      <c r="EP6" s="106">
        <f t="shared" si="53"/>
        <v>47.641781874039935</v>
      </c>
      <c r="EQ6" s="107">
        <f t="shared" si="54"/>
        <v>42.979877112135171</v>
      </c>
      <c r="ER6" s="186" t="s">
        <v>86</v>
      </c>
      <c r="ES6" s="186" t="s">
        <v>86</v>
      </c>
      <c r="ET6" t="str">
        <f t="shared" si="55"/>
        <v>good</v>
      </c>
      <c r="EU6" t="str">
        <f t="shared" si="55"/>
        <v>good</v>
      </c>
    </row>
    <row r="7" spans="1:151">
      <c r="A7" s="55" t="s">
        <v>295</v>
      </c>
      <c r="B7" s="55" t="s">
        <v>286</v>
      </c>
      <c r="C7" s="55" t="s">
        <v>261</v>
      </c>
      <c r="D7" s="139" t="s">
        <v>376</v>
      </c>
      <c r="E7" s="139" t="s">
        <v>377</v>
      </c>
      <c r="F7" s="140">
        <v>1699</v>
      </c>
      <c r="G7" s="64">
        <v>5.3</v>
      </c>
      <c r="H7" s="59">
        <v>6.13</v>
      </c>
      <c r="I7" s="59">
        <v>75.8</v>
      </c>
      <c r="J7" s="59">
        <v>0.7</v>
      </c>
      <c r="K7" s="59">
        <v>1</v>
      </c>
      <c r="L7" s="59">
        <v>0</v>
      </c>
      <c r="M7" s="59">
        <v>0</v>
      </c>
      <c r="N7" s="65">
        <v>1.82</v>
      </c>
      <c r="O7" s="64">
        <v>5.0999999999999996</v>
      </c>
      <c r="P7" s="59">
        <v>7.45</v>
      </c>
      <c r="Q7" s="59">
        <v>51</v>
      </c>
      <c r="R7" s="59">
        <v>0.5</v>
      </c>
      <c r="S7" s="59">
        <v>0</v>
      </c>
      <c r="T7" s="59">
        <v>0.15</v>
      </c>
      <c r="U7" s="59">
        <v>0</v>
      </c>
      <c r="V7" s="65">
        <v>3.16</v>
      </c>
      <c r="W7" s="72">
        <v>7.5</v>
      </c>
      <c r="X7" s="70">
        <v>7</v>
      </c>
      <c r="Y7" s="70">
        <v>1000</v>
      </c>
      <c r="Z7" s="70">
        <v>10</v>
      </c>
      <c r="AA7" s="70">
        <v>1.5</v>
      </c>
      <c r="AB7" s="70">
        <v>1</v>
      </c>
      <c r="AC7" s="70">
        <v>0.3</v>
      </c>
      <c r="AD7" s="76">
        <v>5</v>
      </c>
      <c r="AE7" s="72">
        <v>7.5</v>
      </c>
      <c r="AF7" s="70">
        <v>7</v>
      </c>
      <c r="AG7" s="70">
        <v>1000</v>
      </c>
      <c r="AH7" s="70">
        <v>10</v>
      </c>
      <c r="AI7" s="70">
        <v>1.5</v>
      </c>
      <c r="AJ7" s="70">
        <v>1</v>
      </c>
      <c r="AK7" s="70">
        <v>0.3</v>
      </c>
      <c r="AL7" s="76">
        <v>5</v>
      </c>
      <c r="AM7" s="82">
        <v>4</v>
      </c>
      <c r="AN7" s="80">
        <v>5</v>
      </c>
      <c r="AO7" s="80">
        <v>3</v>
      </c>
      <c r="AP7" s="80">
        <v>5</v>
      </c>
      <c r="AQ7" s="80">
        <v>4</v>
      </c>
      <c r="AR7" s="80">
        <v>4</v>
      </c>
      <c r="AS7" s="80">
        <v>3</v>
      </c>
      <c r="AT7" s="80">
        <v>3</v>
      </c>
      <c r="AU7" s="85">
        <f t="shared" si="2"/>
        <v>31</v>
      </c>
      <c r="AV7" s="88">
        <v>0</v>
      </c>
      <c r="AW7" s="86">
        <v>0</v>
      </c>
      <c r="AX7" s="86">
        <v>0</v>
      </c>
      <c r="AY7" s="86">
        <v>0</v>
      </c>
      <c r="AZ7" s="86">
        <v>0</v>
      </c>
      <c r="BA7" s="86">
        <v>0</v>
      </c>
      <c r="BB7" s="86">
        <v>0</v>
      </c>
      <c r="BC7" s="90">
        <v>0</v>
      </c>
      <c r="BD7" s="88">
        <v>0</v>
      </c>
      <c r="BE7" s="86">
        <v>0</v>
      </c>
      <c r="BF7" s="86">
        <v>0</v>
      </c>
      <c r="BG7" s="86">
        <v>0</v>
      </c>
      <c r="BH7" s="86">
        <v>0</v>
      </c>
      <c r="BI7" s="86">
        <v>0</v>
      </c>
      <c r="BJ7" s="86">
        <v>0</v>
      </c>
      <c r="BK7" s="90">
        <v>0</v>
      </c>
      <c r="BL7" s="95">
        <v>1</v>
      </c>
      <c r="BM7" s="93">
        <v>1</v>
      </c>
      <c r="BN7" s="93">
        <v>1</v>
      </c>
      <c r="BO7" s="93">
        <v>1</v>
      </c>
      <c r="BP7" s="93">
        <v>1</v>
      </c>
      <c r="BQ7" s="93">
        <v>1</v>
      </c>
      <c r="BR7" s="93">
        <v>1</v>
      </c>
      <c r="BS7" s="97">
        <v>1</v>
      </c>
      <c r="BT7" s="95">
        <v>1</v>
      </c>
      <c r="BU7" s="93">
        <v>1</v>
      </c>
      <c r="BV7" s="93">
        <v>1</v>
      </c>
      <c r="BW7" s="93">
        <v>1</v>
      </c>
      <c r="BX7" s="93">
        <v>1</v>
      </c>
      <c r="BY7" s="93">
        <v>1</v>
      </c>
      <c r="BZ7" s="93">
        <v>1</v>
      </c>
      <c r="CA7" s="97">
        <v>1</v>
      </c>
      <c r="CB7" s="102">
        <v>4</v>
      </c>
      <c r="CC7" s="100">
        <v>5</v>
      </c>
      <c r="CD7" s="100">
        <v>3</v>
      </c>
      <c r="CE7" s="100">
        <v>5</v>
      </c>
      <c r="CF7" s="100">
        <v>4</v>
      </c>
      <c r="CG7" s="100">
        <v>4</v>
      </c>
      <c r="CH7" s="100">
        <v>3</v>
      </c>
      <c r="CI7" s="100">
        <v>3</v>
      </c>
      <c r="CJ7" s="102">
        <v>4</v>
      </c>
      <c r="CK7" s="100">
        <v>5</v>
      </c>
      <c r="CL7" s="100">
        <v>3</v>
      </c>
      <c r="CM7" s="100">
        <v>5</v>
      </c>
      <c r="CN7" s="100">
        <v>4</v>
      </c>
      <c r="CO7" s="100">
        <v>4</v>
      </c>
      <c r="CP7" s="100">
        <v>3</v>
      </c>
      <c r="CQ7" s="100">
        <v>3</v>
      </c>
      <c r="CR7" s="106">
        <f t="shared" si="3"/>
        <v>31</v>
      </c>
      <c r="CS7" s="111">
        <f t="shared" si="4"/>
        <v>31</v>
      </c>
      <c r="CT7" s="177">
        <f t="shared" si="5"/>
        <v>0.12903225806451613</v>
      </c>
      <c r="CU7" s="178">
        <f t="shared" si="6"/>
        <v>0.16129032258064516</v>
      </c>
      <c r="CV7" s="178">
        <f t="shared" si="7"/>
        <v>9.6774193548387094E-2</v>
      </c>
      <c r="CW7" s="178">
        <f t="shared" si="8"/>
        <v>0.16129032258064516</v>
      </c>
      <c r="CX7" s="178">
        <f t="shared" si="9"/>
        <v>0.12903225806451613</v>
      </c>
      <c r="CY7" s="178">
        <f t="shared" si="10"/>
        <v>0.12903225806451613</v>
      </c>
      <c r="CZ7" s="178">
        <f t="shared" si="11"/>
        <v>9.6774193548387094E-2</v>
      </c>
      <c r="DA7" s="179">
        <f t="shared" si="12"/>
        <v>9.6774193548387094E-2</v>
      </c>
      <c r="DB7" s="177">
        <f t="shared" si="13"/>
        <v>0.12903225806451613</v>
      </c>
      <c r="DC7" s="178">
        <f t="shared" si="14"/>
        <v>0.16129032258064516</v>
      </c>
      <c r="DD7" s="178">
        <f t="shared" si="15"/>
        <v>9.6774193548387094E-2</v>
      </c>
      <c r="DE7" s="178">
        <f t="shared" si="16"/>
        <v>0.16129032258064516</v>
      </c>
      <c r="DF7" s="178">
        <f t="shared" si="17"/>
        <v>0.12903225806451613</v>
      </c>
      <c r="DG7" s="178">
        <f t="shared" si="18"/>
        <v>0.12903225806451613</v>
      </c>
      <c r="DH7" s="178">
        <f t="shared" si="19"/>
        <v>9.6774193548387094E-2</v>
      </c>
      <c r="DI7" s="179">
        <f t="shared" si="20"/>
        <v>9.6774193548387094E-2</v>
      </c>
      <c r="DJ7" s="121">
        <f t="shared" si="21"/>
        <v>70.666666666666671</v>
      </c>
      <c r="DK7" s="122">
        <f t="shared" si="22"/>
        <v>87.571428571428569</v>
      </c>
      <c r="DL7" s="122">
        <f t="shared" si="23"/>
        <v>7.5799999999999992</v>
      </c>
      <c r="DM7" s="122">
        <f t="shared" si="24"/>
        <v>6.9999999999999991</v>
      </c>
      <c r="DN7" s="122">
        <f t="shared" si="25"/>
        <v>66.666666666666657</v>
      </c>
      <c r="DO7" s="122">
        <f t="shared" si="26"/>
        <v>0</v>
      </c>
      <c r="DP7" s="122">
        <f t="shared" si="27"/>
        <v>0</v>
      </c>
      <c r="DQ7" s="123">
        <f t="shared" si="28"/>
        <v>36.4</v>
      </c>
      <c r="DR7" s="121">
        <f t="shared" si="29"/>
        <v>68</v>
      </c>
      <c r="DS7" s="122">
        <f t="shared" si="30"/>
        <v>106.42857142857143</v>
      </c>
      <c r="DT7" s="122">
        <f t="shared" si="31"/>
        <v>5.0999999999999996</v>
      </c>
      <c r="DU7" s="122">
        <f t="shared" si="32"/>
        <v>5</v>
      </c>
      <c r="DV7" s="122">
        <f t="shared" si="33"/>
        <v>0</v>
      </c>
      <c r="DW7" s="122">
        <f t="shared" si="34"/>
        <v>15</v>
      </c>
      <c r="DX7" s="122">
        <f t="shared" si="35"/>
        <v>0</v>
      </c>
      <c r="DY7" s="123">
        <f t="shared" si="36"/>
        <v>63.2</v>
      </c>
      <c r="DZ7" s="128">
        <f t="shared" si="37"/>
        <v>9.1182795698924739</v>
      </c>
      <c r="EA7" s="126">
        <f t="shared" si="38"/>
        <v>14.124423963133641</v>
      </c>
      <c r="EB7" s="126">
        <f t="shared" si="39"/>
        <v>0.73354838709677406</v>
      </c>
      <c r="EC7" s="126">
        <f t="shared" si="40"/>
        <v>1.129032258064516</v>
      </c>
      <c r="ED7" s="126">
        <f t="shared" si="41"/>
        <v>8.6021505376344063</v>
      </c>
      <c r="EE7" s="126">
        <f t="shared" si="42"/>
        <v>0</v>
      </c>
      <c r="EF7" s="126">
        <f t="shared" si="43"/>
        <v>0</v>
      </c>
      <c r="EG7" s="130">
        <f t="shared" si="44"/>
        <v>3.5225806451612902</v>
      </c>
      <c r="EH7" s="128">
        <f t="shared" si="45"/>
        <v>8.7741935483870961</v>
      </c>
      <c r="EI7" s="126">
        <f t="shared" si="46"/>
        <v>17.16589861751152</v>
      </c>
      <c r="EJ7" s="126">
        <f t="shared" si="47"/>
        <v>0.49354838709677412</v>
      </c>
      <c r="EK7" s="126">
        <f t="shared" si="48"/>
        <v>0.80645161290322576</v>
      </c>
      <c r="EL7" s="126">
        <f t="shared" si="49"/>
        <v>0</v>
      </c>
      <c r="EM7" s="126">
        <f t="shared" si="50"/>
        <v>1.935483870967742</v>
      </c>
      <c r="EN7" s="126">
        <f t="shared" si="51"/>
        <v>0</v>
      </c>
      <c r="EO7" s="130">
        <f t="shared" si="52"/>
        <v>6.1161290322580646</v>
      </c>
      <c r="EP7" s="106">
        <f t="shared" si="53"/>
        <v>37.230015360983103</v>
      </c>
      <c r="EQ7" s="107">
        <f t="shared" si="54"/>
        <v>35.291705069124419</v>
      </c>
      <c r="ER7" s="186" t="s">
        <v>86</v>
      </c>
      <c r="ES7" s="186" t="s">
        <v>86</v>
      </c>
      <c r="ET7" t="str">
        <f t="shared" si="55"/>
        <v>good</v>
      </c>
      <c r="EU7" t="str">
        <f t="shared" si="55"/>
        <v>good</v>
      </c>
    </row>
    <row r="8" spans="1:151">
      <c r="A8" s="55" t="s">
        <v>295</v>
      </c>
      <c r="B8" s="55" t="s">
        <v>287</v>
      </c>
      <c r="C8" s="55" t="s">
        <v>262</v>
      </c>
      <c r="D8" s="139" t="s">
        <v>376</v>
      </c>
      <c r="E8" s="139" t="s">
        <v>378</v>
      </c>
      <c r="F8" s="140">
        <v>1713</v>
      </c>
      <c r="G8" s="64">
        <v>5.3</v>
      </c>
      <c r="H8" s="59">
        <v>6.17</v>
      </c>
      <c r="I8" s="59">
        <v>50.5</v>
      </c>
      <c r="J8" s="59">
        <v>0</v>
      </c>
      <c r="K8" s="59">
        <v>1</v>
      </c>
      <c r="L8" s="59">
        <v>0</v>
      </c>
      <c r="M8" s="59">
        <v>0</v>
      </c>
      <c r="N8" s="65">
        <v>2.38</v>
      </c>
      <c r="O8" s="64">
        <v>5</v>
      </c>
      <c r="P8" s="59">
        <v>7.42</v>
      </c>
      <c r="Q8" s="59">
        <v>12.5</v>
      </c>
      <c r="R8" s="59">
        <v>1.5</v>
      </c>
      <c r="S8" s="59">
        <v>0</v>
      </c>
      <c r="T8" s="59">
        <v>0.3</v>
      </c>
      <c r="U8" s="59">
        <v>0</v>
      </c>
      <c r="V8" s="65">
        <v>0.94</v>
      </c>
      <c r="W8" s="72">
        <v>7.5</v>
      </c>
      <c r="X8" s="70">
        <v>7</v>
      </c>
      <c r="Y8" s="70">
        <v>1000</v>
      </c>
      <c r="Z8" s="70">
        <v>10</v>
      </c>
      <c r="AA8" s="70">
        <v>1.5</v>
      </c>
      <c r="AB8" s="70">
        <v>1</v>
      </c>
      <c r="AC8" s="70">
        <v>0.3</v>
      </c>
      <c r="AD8" s="76">
        <v>5</v>
      </c>
      <c r="AE8" s="72">
        <v>7.5</v>
      </c>
      <c r="AF8" s="70">
        <v>7</v>
      </c>
      <c r="AG8" s="70">
        <v>1000</v>
      </c>
      <c r="AH8" s="70">
        <v>10</v>
      </c>
      <c r="AI8" s="70">
        <v>1.5</v>
      </c>
      <c r="AJ8" s="70">
        <v>1</v>
      </c>
      <c r="AK8" s="70">
        <v>0.3</v>
      </c>
      <c r="AL8" s="76">
        <v>5</v>
      </c>
      <c r="AM8" s="82">
        <v>4</v>
      </c>
      <c r="AN8" s="80">
        <v>5</v>
      </c>
      <c r="AO8" s="80">
        <v>3</v>
      </c>
      <c r="AP8" s="80">
        <v>5</v>
      </c>
      <c r="AQ8" s="80">
        <v>4</v>
      </c>
      <c r="AR8" s="80">
        <v>4</v>
      </c>
      <c r="AS8" s="80">
        <v>3</v>
      </c>
      <c r="AT8" s="80">
        <v>3</v>
      </c>
      <c r="AU8" s="85">
        <f t="shared" si="2"/>
        <v>31</v>
      </c>
      <c r="AV8" s="88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90">
        <v>0</v>
      </c>
      <c r="BD8" s="88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90">
        <v>0</v>
      </c>
      <c r="BL8" s="95">
        <v>1</v>
      </c>
      <c r="BM8" s="93">
        <v>1</v>
      </c>
      <c r="BN8" s="93">
        <v>1</v>
      </c>
      <c r="BO8" s="93">
        <v>1</v>
      </c>
      <c r="BP8" s="93">
        <v>1</v>
      </c>
      <c r="BQ8" s="93">
        <v>1</v>
      </c>
      <c r="BR8" s="93">
        <v>1</v>
      </c>
      <c r="BS8" s="97">
        <v>1</v>
      </c>
      <c r="BT8" s="95">
        <v>1</v>
      </c>
      <c r="BU8" s="93">
        <v>1</v>
      </c>
      <c r="BV8" s="93">
        <v>1</v>
      </c>
      <c r="BW8" s="93">
        <v>1</v>
      </c>
      <c r="BX8" s="93">
        <v>1</v>
      </c>
      <c r="BY8" s="93">
        <v>1</v>
      </c>
      <c r="BZ8" s="93">
        <v>1</v>
      </c>
      <c r="CA8" s="97">
        <v>1</v>
      </c>
      <c r="CB8" s="102">
        <v>4</v>
      </c>
      <c r="CC8" s="100">
        <v>5</v>
      </c>
      <c r="CD8" s="100">
        <v>3</v>
      </c>
      <c r="CE8" s="100">
        <v>5</v>
      </c>
      <c r="CF8" s="100">
        <v>4</v>
      </c>
      <c r="CG8" s="100">
        <v>4</v>
      </c>
      <c r="CH8" s="100">
        <v>3</v>
      </c>
      <c r="CI8" s="100">
        <v>3</v>
      </c>
      <c r="CJ8" s="102">
        <v>4</v>
      </c>
      <c r="CK8" s="100">
        <v>5</v>
      </c>
      <c r="CL8" s="100">
        <v>3</v>
      </c>
      <c r="CM8" s="100">
        <v>5</v>
      </c>
      <c r="CN8" s="100">
        <v>4</v>
      </c>
      <c r="CO8" s="100">
        <v>4</v>
      </c>
      <c r="CP8" s="100">
        <v>3</v>
      </c>
      <c r="CQ8" s="100">
        <v>3</v>
      </c>
      <c r="CR8" s="106">
        <f t="shared" si="3"/>
        <v>31</v>
      </c>
      <c r="CS8" s="111">
        <f t="shared" si="4"/>
        <v>31</v>
      </c>
      <c r="CT8" s="177">
        <f t="shared" si="5"/>
        <v>0.12903225806451613</v>
      </c>
      <c r="CU8" s="178">
        <f t="shared" si="6"/>
        <v>0.16129032258064516</v>
      </c>
      <c r="CV8" s="178">
        <f t="shared" si="7"/>
        <v>9.6774193548387094E-2</v>
      </c>
      <c r="CW8" s="178">
        <f t="shared" si="8"/>
        <v>0.16129032258064516</v>
      </c>
      <c r="CX8" s="178">
        <f t="shared" si="9"/>
        <v>0.12903225806451613</v>
      </c>
      <c r="CY8" s="178">
        <f t="shared" si="10"/>
        <v>0.12903225806451613</v>
      </c>
      <c r="CZ8" s="178">
        <f t="shared" si="11"/>
        <v>9.6774193548387094E-2</v>
      </c>
      <c r="DA8" s="179">
        <f t="shared" si="12"/>
        <v>9.6774193548387094E-2</v>
      </c>
      <c r="DB8" s="177">
        <f t="shared" si="13"/>
        <v>0.12903225806451613</v>
      </c>
      <c r="DC8" s="178">
        <f t="shared" si="14"/>
        <v>0.16129032258064516</v>
      </c>
      <c r="DD8" s="178">
        <f t="shared" si="15"/>
        <v>9.6774193548387094E-2</v>
      </c>
      <c r="DE8" s="178">
        <f t="shared" si="16"/>
        <v>0.16129032258064516</v>
      </c>
      <c r="DF8" s="178">
        <f t="shared" si="17"/>
        <v>0.12903225806451613</v>
      </c>
      <c r="DG8" s="178">
        <f t="shared" si="18"/>
        <v>0.12903225806451613</v>
      </c>
      <c r="DH8" s="178">
        <f t="shared" si="19"/>
        <v>9.6774193548387094E-2</v>
      </c>
      <c r="DI8" s="179">
        <f t="shared" si="20"/>
        <v>9.6774193548387094E-2</v>
      </c>
      <c r="DJ8" s="121">
        <f t="shared" si="21"/>
        <v>70.666666666666671</v>
      </c>
      <c r="DK8" s="122">
        <f t="shared" si="22"/>
        <v>88.142857142857139</v>
      </c>
      <c r="DL8" s="122">
        <f t="shared" si="23"/>
        <v>5.0500000000000007</v>
      </c>
      <c r="DM8" s="122">
        <f t="shared" si="24"/>
        <v>0</v>
      </c>
      <c r="DN8" s="122">
        <f t="shared" si="25"/>
        <v>66.666666666666657</v>
      </c>
      <c r="DO8" s="122">
        <f t="shared" si="26"/>
        <v>0</v>
      </c>
      <c r="DP8" s="122">
        <f t="shared" si="27"/>
        <v>0</v>
      </c>
      <c r="DQ8" s="123">
        <f t="shared" si="28"/>
        <v>47.599999999999994</v>
      </c>
      <c r="DR8" s="121">
        <f t="shared" si="29"/>
        <v>66.666666666666657</v>
      </c>
      <c r="DS8" s="122">
        <f t="shared" si="30"/>
        <v>106</v>
      </c>
      <c r="DT8" s="122">
        <f t="shared" si="31"/>
        <v>1.25</v>
      </c>
      <c r="DU8" s="122">
        <f t="shared" si="32"/>
        <v>15</v>
      </c>
      <c r="DV8" s="122">
        <f t="shared" si="33"/>
        <v>0</v>
      </c>
      <c r="DW8" s="122">
        <f t="shared" si="34"/>
        <v>30</v>
      </c>
      <c r="DX8" s="122">
        <f t="shared" si="35"/>
        <v>0</v>
      </c>
      <c r="DY8" s="123">
        <f t="shared" si="36"/>
        <v>18.8</v>
      </c>
      <c r="DZ8" s="128">
        <f t="shared" si="37"/>
        <v>9.1182795698924739</v>
      </c>
      <c r="EA8" s="126">
        <f t="shared" si="38"/>
        <v>14.216589861751151</v>
      </c>
      <c r="EB8" s="126">
        <f t="shared" si="39"/>
        <v>0.48870967741935489</v>
      </c>
      <c r="EC8" s="126">
        <f t="shared" si="40"/>
        <v>0</v>
      </c>
      <c r="ED8" s="126">
        <f t="shared" si="41"/>
        <v>8.6021505376344063</v>
      </c>
      <c r="EE8" s="126">
        <f t="shared" si="42"/>
        <v>0</v>
      </c>
      <c r="EF8" s="126">
        <f t="shared" si="43"/>
        <v>0</v>
      </c>
      <c r="EG8" s="130">
        <f t="shared" si="44"/>
        <v>4.6064516129032249</v>
      </c>
      <c r="EH8" s="128">
        <f t="shared" si="45"/>
        <v>8.6021505376344063</v>
      </c>
      <c r="EI8" s="126">
        <f t="shared" si="46"/>
        <v>17.096774193548388</v>
      </c>
      <c r="EJ8" s="126">
        <f t="shared" si="47"/>
        <v>0.12096774193548387</v>
      </c>
      <c r="EK8" s="126">
        <f t="shared" si="48"/>
        <v>2.4193548387096775</v>
      </c>
      <c r="EL8" s="126">
        <f t="shared" si="49"/>
        <v>0</v>
      </c>
      <c r="EM8" s="126">
        <f t="shared" si="50"/>
        <v>3.870967741935484</v>
      </c>
      <c r="EN8" s="126">
        <f t="shared" si="51"/>
        <v>0</v>
      </c>
      <c r="EO8" s="130">
        <f t="shared" si="52"/>
        <v>1.8193548387096774</v>
      </c>
      <c r="EP8" s="106">
        <f t="shared" si="53"/>
        <v>37.032181259600605</v>
      </c>
      <c r="EQ8" s="107">
        <f t="shared" si="54"/>
        <v>33.929569892473118</v>
      </c>
      <c r="ER8" s="186" t="s">
        <v>86</v>
      </c>
      <c r="ES8" s="186" t="s">
        <v>86</v>
      </c>
      <c r="ET8" t="str">
        <f t="shared" si="55"/>
        <v>good</v>
      </c>
      <c r="EU8" t="str">
        <f t="shared" si="55"/>
        <v>good</v>
      </c>
    </row>
    <row r="9" spans="1:151">
      <c r="A9" s="55" t="s">
        <v>295</v>
      </c>
      <c r="B9" s="55" t="s">
        <v>287</v>
      </c>
      <c r="C9" s="55" t="s">
        <v>263</v>
      </c>
      <c r="D9" s="139" t="s">
        <v>379</v>
      </c>
      <c r="E9" s="139" t="s">
        <v>380</v>
      </c>
      <c r="F9" s="140">
        <v>1313</v>
      </c>
      <c r="G9" s="64">
        <v>6</v>
      </c>
      <c r="H9" s="59">
        <v>6.18</v>
      </c>
      <c r="I9" s="59">
        <v>135.69999999999999</v>
      </c>
      <c r="J9" s="59">
        <v>8.5</v>
      </c>
      <c r="K9" s="59">
        <v>1</v>
      </c>
      <c r="L9" s="59">
        <v>0</v>
      </c>
      <c r="M9" s="59">
        <v>0</v>
      </c>
      <c r="N9" s="65">
        <v>3.51</v>
      </c>
      <c r="O9" s="64">
        <v>5.3</v>
      </c>
      <c r="P9" s="59">
        <v>6.16</v>
      </c>
      <c r="Q9" s="59">
        <v>102</v>
      </c>
      <c r="R9" s="59">
        <v>0</v>
      </c>
      <c r="S9" s="59">
        <v>0</v>
      </c>
      <c r="T9" s="59">
        <v>0</v>
      </c>
      <c r="U9" s="59">
        <v>0</v>
      </c>
      <c r="V9" s="65">
        <v>8.09</v>
      </c>
      <c r="W9" s="72">
        <v>7.5</v>
      </c>
      <c r="X9" s="70">
        <v>7</v>
      </c>
      <c r="Y9" s="70">
        <v>1000</v>
      </c>
      <c r="Z9" s="70">
        <v>10</v>
      </c>
      <c r="AA9" s="70">
        <v>1.5</v>
      </c>
      <c r="AB9" s="70">
        <v>1</v>
      </c>
      <c r="AC9" s="70">
        <v>0.3</v>
      </c>
      <c r="AD9" s="76">
        <v>5</v>
      </c>
      <c r="AE9" s="72">
        <v>7.5</v>
      </c>
      <c r="AF9" s="70">
        <v>7</v>
      </c>
      <c r="AG9" s="70">
        <v>1000</v>
      </c>
      <c r="AH9" s="70">
        <v>10</v>
      </c>
      <c r="AI9" s="70">
        <v>1.5</v>
      </c>
      <c r="AJ9" s="70">
        <v>1</v>
      </c>
      <c r="AK9" s="70">
        <v>0.3</v>
      </c>
      <c r="AL9" s="76">
        <v>5</v>
      </c>
      <c r="AM9" s="82">
        <v>4</v>
      </c>
      <c r="AN9" s="80">
        <v>5</v>
      </c>
      <c r="AO9" s="80">
        <v>3</v>
      </c>
      <c r="AP9" s="80">
        <v>5</v>
      </c>
      <c r="AQ9" s="80">
        <v>4</v>
      </c>
      <c r="AR9" s="80">
        <v>4</v>
      </c>
      <c r="AS9" s="80">
        <v>3</v>
      </c>
      <c r="AT9" s="80">
        <v>3</v>
      </c>
      <c r="AU9" s="85">
        <f t="shared" si="2"/>
        <v>31</v>
      </c>
      <c r="AV9" s="88">
        <v>0</v>
      </c>
      <c r="AW9" s="86">
        <v>0</v>
      </c>
      <c r="AX9" s="86">
        <v>0</v>
      </c>
      <c r="AY9" s="86">
        <v>0</v>
      </c>
      <c r="AZ9" s="86">
        <v>0</v>
      </c>
      <c r="BA9" s="86">
        <v>0</v>
      </c>
      <c r="BB9" s="86">
        <v>0</v>
      </c>
      <c r="BC9" s="90">
        <v>0</v>
      </c>
      <c r="BD9" s="88">
        <v>0</v>
      </c>
      <c r="BE9" s="86">
        <v>0</v>
      </c>
      <c r="BF9" s="86">
        <v>0</v>
      </c>
      <c r="BG9" s="86">
        <v>0</v>
      </c>
      <c r="BH9" s="86">
        <v>0</v>
      </c>
      <c r="BI9" s="86">
        <v>0</v>
      </c>
      <c r="BJ9" s="86">
        <v>0</v>
      </c>
      <c r="BK9" s="90">
        <v>0</v>
      </c>
      <c r="BL9" s="95">
        <v>1</v>
      </c>
      <c r="BM9" s="93">
        <v>1</v>
      </c>
      <c r="BN9" s="93">
        <v>1</v>
      </c>
      <c r="BO9" s="93">
        <v>1</v>
      </c>
      <c r="BP9" s="93">
        <v>1</v>
      </c>
      <c r="BQ9" s="93">
        <v>1</v>
      </c>
      <c r="BR9" s="93">
        <v>1</v>
      </c>
      <c r="BS9" s="97">
        <v>1</v>
      </c>
      <c r="BT9" s="95">
        <v>1</v>
      </c>
      <c r="BU9" s="93">
        <v>1</v>
      </c>
      <c r="BV9" s="93">
        <v>1</v>
      </c>
      <c r="BW9" s="93">
        <v>1</v>
      </c>
      <c r="BX9" s="93">
        <v>1</v>
      </c>
      <c r="BY9" s="93">
        <v>1</v>
      </c>
      <c r="BZ9" s="93">
        <v>1</v>
      </c>
      <c r="CA9" s="97">
        <v>1</v>
      </c>
      <c r="CB9" s="102">
        <v>4</v>
      </c>
      <c r="CC9" s="100">
        <v>5</v>
      </c>
      <c r="CD9" s="100">
        <v>3</v>
      </c>
      <c r="CE9" s="100">
        <v>5</v>
      </c>
      <c r="CF9" s="100">
        <v>4</v>
      </c>
      <c r="CG9" s="100">
        <v>4</v>
      </c>
      <c r="CH9" s="100">
        <v>3</v>
      </c>
      <c r="CI9" s="100">
        <v>3</v>
      </c>
      <c r="CJ9" s="102">
        <v>4</v>
      </c>
      <c r="CK9" s="100">
        <v>5</v>
      </c>
      <c r="CL9" s="100">
        <v>3</v>
      </c>
      <c r="CM9" s="100">
        <v>5</v>
      </c>
      <c r="CN9" s="100">
        <v>4</v>
      </c>
      <c r="CO9" s="100">
        <v>4</v>
      </c>
      <c r="CP9" s="100">
        <v>3</v>
      </c>
      <c r="CQ9" s="100">
        <v>3</v>
      </c>
      <c r="CR9" s="106">
        <f t="shared" si="3"/>
        <v>31</v>
      </c>
      <c r="CS9" s="111">
        <f t="shared" si="4"/>
        <v>31</v>
      </c>
      <c r="CT9" s="177">
        <f t="shared" si="5"/>
        <v>0.12903225806451613</v>
      </c>
      <c r="CU9" s="178">
        <f t="shared" si="6"/>
        <v>0.16129032258064516</v>
      </c>
      <c r="CV9" s="178">
        <f t="shared" si="7"/>
        <v>9.6774193548387094E-2</v>
      </c>
      <c r="CW9" s="178">
        <f t="shared" si="8"/>
        <v>0.16129032258064516</v>
      </c>
      <c r="CX9" s="178">
        <f t="shared" si="9"/>
        <v>0.12903225806451613</v>
      </c>
      <c r="CY9" s="178">
        <f t="shared" si="10"/>
        <v>0.12903225806451613</v>
      </c>
      <c r="CZ9" s="178">
        <f t="shared" si="11"/>
        <v>9.6774193548387094E-2</v>
      </c>
      <c r="DA9" s="179">
        <f t="shared" si="12"/>
        <v>9.6774193548387094E-2</v>
      </c>
      <c r="DB9" s="177">
        <f t="shared" si="13"/>
        <v>0.12903225806451613</v>
      </c>
      <c r="DC9" s="178">
        <f t="shared" si="14"/>
        <v>0.16129032258064516</v>
      </c>
      <c r="DD9" s="178">
        <f t="shared" si="15"/>
        <v>9.6774193548387094E-2</v>
      </c>
      <c r="DE9" s="178">
        <f t="shared" si="16"/>
        <v>0.16129032258064516</v>
      </c>
      <c r="DF9" s="178">
        <f t="shared" si="17"/>
        <v>0.12903225806451613</v>
      </c>
      <c r="DG9" s="178">
        <f t="shared" si="18"/>
        <v>0.12903225806451613</v>
      </c>
      <c r="DH9" s="178">
        <f t="shared" si="19"/>
        <v>9.6774193548387094E-2</v>
      </c>
      <c r="DI9" s="179">
        <f t="shared" si="20"/>
        <v>9.6774193548387094E-2</v>
      </c>
      <c r="DJ9" s="121">
        <f t="shared" si="21"/>
        <v>80</v>
      </c>
      <c r="DK9" s="122">
        <f t="shared" si="22"/>
        <v>88.285714285714278</v>
      </c>
      <c r="DL9" s="122">
        <f t="shared" si="23"/>
        <v>13.569999999999999</v>
      </c>
      <c r="DM9" s="122">
        <f t="shared" si="24"/>
        <v>85</v>
      </c>
      <c r="DN9" s="122">
        <f t="shared" si="25"/>
        <v>66.666666666666657</v>
      </c>
      <c r="DO9" s="122">
        <f t="shared" si="26"/>
        <v>0</v>
      </c>
      <c r="DP9" s="122">
        <f t="shared" si="27"/>
        <v>0</v>
      </c>
      <c r="DQ9" s="123">
        <f t="shared" si="28"/>
        <v>70.199999999999989</v>
      </c>
      <c r="DR9" s="121">
        <f t="shared" si="29"/>
        <v>70.666666666666671</v>
      </c>
      <c r="DS9" s="122">
        <f t="shared" si="30"/>
        <v>88</v>
      </c>
      <c r="DT9" s="122">
        <f t="shared" si="31"/>
        <v>10.199999999999999</v>
      </c>
      <c r="DU9" s="122">
        <f t="shared" si="32"/>
        <v>0</v>
      </c>
      <c r="DV9" s="122">
        <f t="shared" si="33"/>
        <v>0</v>
      </c>
      <c r="DW9" s="122">
        <f t="shared" si="34"/>
        <v>0</v>
      </c>
      <c r="DX9" s="122">
        <f t="shared" si="35"/>
        <v>0</v>
      </c>
      <c r="DY9" s="123">
        <f t="shared" si="36"/>
        <v>161.79999999999998</v>
      </c>
      <c r="DZ9" s="128">
        <f t="shared" si="37"/>
        <v>10.32258064516129</v>
      </c>
      <c r="EA9" s="126">
        <f t="shared" si="38"/>
        <v>14.239631336405528</v>
      </c>
      <c r="EB9" s="126">
        <f t="shared" si="39"/>
        <v>1.3132258064516127</v>
      </c>
      <c r="EC9" s="126">
        <f t="shared" si="40"/>
        <v>13.709677419354838</v>
      </c>
      <c r="ED9" s="126">
        <f t="shared" si="41"/>
        <v>8.6021505376344063</v>
      </c>
      <c r="EE9" s="126">
        <f t="shared" si="42"/>
        <v>0</v>
      </c>
      <c r="EF9" s="126">
        <f t="shared" si="43"/>
        <v>0</v>
      </c>
      <c r="EG9" s="130">
        <f t="shared" si="44"/>
        <v>6.7935483870967728</v>
      </c>
      <c r="EH9" s="128">
        <f t="shared" si="45"/>
        <v>9.1182795698924739</v>
      </c>
      <c r="EI9" s="126">
        <f t="shared" si="46"/>
        <v>14.193548387096774</v>
      </c>
      <c r="EJ9" s="126">
        <f t="shared" si="47"/>
        <v>0.98709677419354824</v>
      </c>
      <c r="EK9" s="126">
        <f t="shared" si="48"/>
        <v>0</v>
      </c>
      <c r="EL9" s="126">
        <f t="shared" si="49"/>
        <v>0</v>
      </c>
      <c r="EM9" s="126">
        <f t="shared" si="50"/>
        <v>0</v>
      </c>
      <c r="EN9" s="126">
        <f t="shared" si="51"/>
        <v>0</v>
      </c>
      <c r="EO9" s="130">
        <f t="shared" si="52"/>
        <v>15.658064516129031</v>
      </c>
      <c r="EP9" s="106">
        <f t="shared" si="53"/>
        <v>54.980814132104449</v>
      </c>
      <c r="EQ9" s="107">
        <f t="shared" si="54"/>
        <v>39.956989247311824</v>
      </c>
      <c r="ER9" s="186" t="s">
        <v>86</v>
      </c>
      <c r="ES9" s="186" t="s">
        <v>86</v>
      </c>
      <c r="ET9" t="str">
        <f t="shared" si="55"/>
        <v>good</v>
      </c>
      <c r="EU9" t="str">
        <f t="shared" si="55"/>
        <v>good</v>
      </c>
    </row>
    <row r="10" spans="1:151">
      <c r="A10" s="55" t="s">
        <v>295</v>
      </c>
      <c r="B10" s="55" t="s">
        <v>287</v>
      </c>
      <c r="C10" s="55" t="s">
        <v>264</v>
      </c>
      <c r="D10" s="141" t="s">
        <v>381</v>
      </c>
      <c r="E10" s="141" t="s">
        <v>382</v>
      </c>
      <c r="F10" s="140">
        <v>1266</v>
      </c>
      <c r="G10" s="64">
        <v>5.7</v>
      </c>
      <c r="H10" s="59">
        <v>6.45</v>
      </c>
      <c r="I10" s="59">
        <v>208</v>
      </c>
      <c r="J10" s="59">
        <v>6</v>
      </c>
      <c r="K10" s="59">
        <v>1</v>
      </c>
      <c r="L10" s="59">
        <v>0</v>
      </c>
      <c r="M10" s="59">
        <v>0</v>
      </c>
      <c r="N10" s="65">
        <v>5.55</v>
      </c>
      <c r="O10" s="64">
        <v>5.6</v>
      </c>
      <c r="P10" s="59">
        <v>7.32</v>
      </c>
      <c r="Q10" s="59">
        <v>187</v>
      </c>
      <c r="R10" s="59">
        <v>1.5</v>
      </c>
      <c r="S10" s="59">
        <v>0</v>
      </c>
      <c r="T10" s="59">
        <v>0.3</v>
      </c>
      <c r="U10" s="59">
        <v>0</v>
      </c>
      <c r="V10" s="65">
        <v>1.77</v>
      </c>
      <c r="W10" s="72">
        <v>7.5</v>
      </c>
      <c r="X10" s="70">
        <v>7</v>
      </c>
      <c r="Y10" s="70">
        <v>1000</v>
      </c>
      <c r="Z10" s="70">
        <v>10</v>
      </c>
      <c r="AA10" s="70">
        <v>1.5</v>
      </c>
      <c r="AB10" s="70">
        <v>1</v>
      </c>
      <c r="AC10" s="70">
        <v>0.3</v>
      </c>
      <c r="AD10" s="76">
        <v>5</v>
      </c>
      <c r="AE10" s="72">
        <v>7.5</v>
      </c>
      <c r="AF10" s="70">
        <v>7</v>
      </c>
      <c r="AG10" s="70">
        <v>1000</v>
      </c>
      <c r="AH10" s="70">
        <v>10</v>
      </c>
      <c r="AI10" s="70">
        <v>1.5</v>
      </c>
      <c r="AJ10" s="70">
        <v>1</v>
      </c>
      <c r="AK10" s="70">
        <v>0.3</v>
      </c>
      <c r="AL10" s="76">
        <v>5</v>
      </c>
      <c r="AM10" s="82">
        <v>4</v>
      </c>
      <c r="AN10" s="80">
        <v>5</v>
      </c>
      <c r="AO10" s="80">
        <v>3</v>
      </c>
      <c r="AP10" s="80">
        <v>5</v>
      </c>
      <c r="AQ10" s="80">
        <v>4</v>
      </c>
      <c r="AR10" s="80">
        <v>4</v>
      </c>
      <c r="AS10" s="80">
        <v>3</v>
      </c>
      <c r="AT10" s="80">
        <v>3</v>
      </c>
      <c r="AU10" s="85">
        <f t="shared" si="2"/>
        <v>31</v>
      </c>
      <c r="AV10" s="88">
        <v>0</v>
      </c>
      <c r="AW10" s="86">
        <v>0</v>
      </c>
      <c r="AX10" s="86">
        <v>0</v>
      </c>
      <c r="AY10" s="86">
        <v>0</v>
      </c>
      <c r="AZ10" s="86">
        <v>0</v>
      </c>
      <c r="BA10" s="86">
        <v>0</v>
      </c>
      <c r="BB10" s="86">
        <v>0</v>
      </c>
      <c r="BC10" s="90">
        <v>0</v>
      </c>
      <c r="BD10" s="88">
        <v>0</v>
      </c>
      <c r="BE10" s="86">
        <v>0</v>
      </c>
      <c r="BF10" s="86">
        <v>0</v>
      </c>
      <c r="BG10" s="86">
        <v>0</v>
      </c>
      <c r="BH10" s="86">
        <v>0</v>
      </c>
      <c r="BI10" s="86">
        <v>0</v>
      </c>
      <c r="BJ10" s="86">
        <v>0</v>
      </c>
      <c r="BK10" s="90">
        <v>0</v>
      </c>
      <c r="BL10" s="95">
        <v>1</v>
      </c>
      <c r="BM10" s="93">
        <v>1</v>
      </c>
      <c r="BN10" s="93">
        <v>1</v>
      </c>
      <c r="BO10" s="93">
        <v>1</v>
      </c>
      <c r="BP10" s="93">
        <v>1</v>
      </c>
      <c r="BQ10" s="93">
        <v>1</v>
      </c>
      <c r="BR10" s="93">
        <v>1</v>
      </c>
      <c r="BS10" s="97">
        <v>1</v>
      </c>
      <c r="BT10" s="95">
        <v>1</v>
      </c>
      <c r="BU10" s="93">
        <v>1</v>
      </c>
      <c r="BV10" s="93">
        <v>1</v>
      </c>
      <c r="BW10" s="93">
        <v>1</v>
      </c>
      <c r="BX10" s="93">
        <v>1</v>
      </c>
      <c r="BY10" s="93">
        <v>1</v>
      </c>
      <c r="BZ10" s="93">
        <v>1</v>
      </c>
      <c r="CA10" s="97">
        <v>1</v>
      </c>
      <c r="CB10" s="102">
        <v>4</v>
      </c>
      <c r="CC10" s="100">
        <v>5</v>
      </c>
      <c r="CD10" s="100">
        <v>3</v>
      </c>
      <c r="CE10" s="100">
        <v>5</v>
      </c>
      <c r="CF10" s="100">
        <v>4</v>
      </c>
      <c r="CG10" s="100">
        <v>4</v>
      </c>
      <c r="CH10" s="100">
        <v>3</v>
      </c>
      <c r="CI10" s="100">
        <v>3</v>
      </c>
      <c r="CJ10" s="102">
        <v>4</v>
      </c>
      <c r="CK10" s="100">
        <v>5</v>
      </c>
      <c r="CL10" s="100">
        <v>3</v>
      </c>
      <c r="CM10" s="100">
        <v>5</v>
      </c>
      <c r="CN10" s="100">
        <v>4</v>
      </c>
      <c r="CO10" s="100">
        <v>4</v>
      </c>
      <c r="CP10" s="100">
        <v>3</v>
      </c>
      <c r="CQ10" s="100">
        <v>3</v>
      </c>
      <c r="CR10" s="106">
        <f t="shared" si="3"/>
        <v>31</v>
      </c>
      <c r="CS10" s="111">
        <f t="shared" si="4"/>
        <v>31</v>
      </c>
      <c r="CT10" s="177">
        <f t="shared" si="5"/>
        <v>0.12903225806451613</v>
      </c>
      <c r="CU10" s="178">
        <f t="shared" si="6"/>
        <v>0.16129032258064516</v>
      </c>
      <c r="CV10" s="178">
        <f t="shared" si="7"/>
        <v>9.6774193548387094E-2</v>
      </c>
      <c r="CW10" s="178">
        <f t="shared" si="8"/>
        <v>0.16129032258064516</v>
      </c>
      <c r="CX10" s="178">
        <f t="shared" si="9"/>
        <v>0.12903225806451613</v>
      </c>
      <c r="CY10" s="178">
        <f t="shared" si="10"/>
        <v>0.12903225806451613</v>
      </c>
      <c r="CZ10" s="178">
        <f t="shared" si="11"/>
        <v>9.6774193548387094E-2</v>
      </c>
      <c r="DA10" s="179">
        <f t="shared" si="12"/>
        <v>9.6774193548387094E-2</v>
      </c>
      <c r="DB10" s="177">
        <f t="shared" si="13"/>
        <v>0.12903225806451613</v>
      </c>
      <c r="DC10" s="178">
        <f t="shared" si="14"/>
        <v>0.16129032258064516</v>
      </c>
      <c r="DD10" s="178">
        <f t="shared" si="15"/>
        <v>9.6774193548387094E-2</v>
      </c>
      <c r="DE10" s="178">
        <f t="shared" si="16"/>
        <v>0.16129032258064516</v>
      </c>
      <c r="DF10" s="178">
        <f t="shared" si="17"/>
        <v>0.12903225806451613</v>
      </c>
      <c r="DG10" s="178">
        <f t="shared" si="18"/>
        <v>0.12903225806451613</v>
      </c>
      <c r="DH10" s="178">
        <f t="shared" si="19"/>
        <v>9.6774193548387094E-2</v>
      </c>
      <c r="DI10" s="179">
        <f t="shared" si="20"/>
        <v>9.6774193548387094E-2</v>
      </c>
      <c r="DJ10" s="121">
        <f t="shared" si="21"/>
        <v>76</v>
      </c>
      <c r="DK10" s="122">
        <f t="shared" si="22"/>
        <v>92.142857142857153</v>
      </c>
      <c r="DL10" s="122">
        <f t="shared" si="23"/>
        <v>20.8</v>
      </c>
      <c r="DM10" s="122">
        <f t="shared" si="24"/>
        <v>60</v>
      </c>
      <c r="DN10" s="122">
        <f t="shared" si="25"/>
        <v>66.666666666666657</v>
      </c>
      <c r="DO10" s="122">
        <f t="shared" si="26"/>
        <v>0</v>
      </c>
      <c r="DP10" s="122">
        <f t="shared" si="27"/>
        <v>0</v>
      </c>
      <c r="DQ10" s="123">
        <f t="shared" si="28"/>
        <v>110.99999999999999</v>
      </c>
      <c r="DR10" s="121">
        <f t="shared" si="29"/>
        <v>74.666666666666657</v>
      </c>
      <c r="DS10" s="122">
        <f t="shared" si="30"/>
        <v>104.57142857142858</v>
      </c>
      <c r="DT10" s="122">
        <f t="shared" si="31"/>
        <v>18.7</v>
      </c>
      <c r="DU10" s="122">
        <f t="shared" si="32"/>
        <v>15</v>
      </c>
      <c r="DV10" s="122">
        <f t="shared" si="33"/>
        <v>0</v>
      </c>
      <c r="DW10" s="122">
        <f t="shared" si="34"/>
        <v>30</v>
      </c>
      <c r="DX10" s="122">
        <f t="shared" si="35"/>
        <v>0</v>
      </c>
      <c r="DY10" s="123">
        <f t="shared" si="36"/>
        <v>35.4</v>
      </c>
      <c r="DZ10" s="128">
        <f t="shared" si="37"/>
        <v>9.806451612903226</v>
      </c>
      <c r="EA10" s="126">
        <f t="shared" si="38"/>
        <v>14.861751152073733</v>
      </c>
      <c r="EB10" s="126">
        <f t="shared" si="39"/>
        <v>2.0129032258064514</v>
      </c>
      <c r="EC10" s="126">
        <f t="shared" si="40"/>
        <v>9.67741935483871</v>
      </c>
      <c r="ED10" s="126">
        <f t="shared" si="41"/>
        <v>8.6021505376344063</v>
      </c>
      <c r="EE10" s="126">
        <f t="shared" si="42"/>
        <v>0</v>
      </c>
      <c r="EF10" s="126">
        <f t="shared" si="43"/>
        <v>0</v>
      </c>
      <c r="EG10" s="130">
        <f t="shared" si="44"/>
        <v>10.741935483870966</v>
      </c>
      <c r="EH10" s="128">
        <f t="shared" si="45"/>
        <v>9.6344086021505362</v>
      </c>
      <c r="EI10" s="126">
        <f t="shared" si="46"/>
        <v>16.866359447004609</v>
      </c>
      <c r="EJ10" s="126">
        <f t="shared" si="47"/>
        <v>1.8096774193548386</v>
      </c>
      <c r="EK10" s="126">
        <f t="shared" si="48"/>
        <v>2.4193548387096775</v>
      </c>
      <c r="EL10" s="126">
        <f t="shared" si="49"/>
        <v>0</v>
      </c>
      <c r="EM10" s="126">
        <f t="shared" si="50"/>
        <v>3.870967741935484</v>
      </c>
      <c r="EN10" s="126">
        <f t="shared" si="51"/>
        <v>0</v>
      </c>
      <c r="EO10" s="130">
        <f t="shared" si="52"/>
        <v>3.4258064516129032</v>
      </c>
      <c r="EP10" s="106">
        <f t="shared" si="53"/>
        <v>55.702611367127496</v>
      </c>
      <c r="EQ10" s="107">
        <f t="shared" si="54"/>
        <v>38.026574500768049</v>
      </c>
      <c r="ER10" s="186" t="s">
        <v>86</v>
      </c>
      <c r="ES10" s="186" t="s">
        <v>86</v>
      </c>
      <c r="ET10" t="str">
        <f t="shared" si="55"/>
        <v>good</v>
      </c>
      <c r="EU10" t="str">
        <f t="shared" si="55"/>
        <v>good</v>
      </c>
    </row>
    <row r="11" spans="1:151">
      <c r="A11" s="55" t="s">
        <v>295</v>
      </c>
      <c r="B11" s="55" t="s">
        <v>287</v>
      </c>
      <c r="C11" s="55" t="s">
        <v>265</v>
      </c>
      <c r="D11" s="139" t="s">
        <v>383</v>
      </c>
      <c r="E11" s="139" t="s">
        <v>384</v>
      </c>
      <c r="F11" s="140">
        <v>1094</v>
      </c>
      <c r="G11" s="64">
        <v>5</v>
      </c>
      <c r="H11" s="59">
        <v>6.77</v>
      </c>
      <c r="I11" s="59">
        <v>33.299999999999997</v>
      </c>
      <c r="J11" s="59">
        <v>0.75</v>
      </c>
      <c r="K11" s="59">
        <v>2</v>
      </c>
      <c r="L11" s="59">
        <v>0</v>
      </c>
      <c r="M11" s="59">
        <v>0</v>
      </c>
      <c r="N11" s="65">
        <v>3.05</v>
      </c>
      <c r="O11" s="64">
        <v>5</v>
      </c>
      <c r="P11" s="59">
        <v>6.9</v>
      </c>
      <c r="Q11" s="59">
        <v>64.8</v>
      </c>
      <c r="R11" s="59">
        <v>1.5</v>
      </c>
      <c r="S11" s="59">
        <v>0</v>
      </c>
      <c r="T11" s="59">
        <v>0.3</v>
      </c>
      <c r="U11" s="59">
        <v>0</v>
      </c>
      <c r="V11" s="65">
        <v>2.39</v>
      </c>
      <c r="W11" s="72">
        <v>7.5</v>
      </c>
      <c r="X11" s="70">
        <v>7</v>
      </c>
      <c r="Y11" s="70">
        <v>1000</v>
      </c>
      <c r="Z11" s="70">
        <v>10</v>
      </c>
      <c r="AA11" s="70">
        <v>1.5</v>
      </c>
      <c r="AB11" s="70">
        <v>1</v>
      </c>
      <c r="AC11" s="70">
        <v>0.3</v>
      </c>
      <c r="AD11" s="76">
        <v>5</v>
      </c>
      <c r="AE11" s="72">
        <v>7.5</v>
      </c>
      <c r="AF11" s="70">
        <v>7</v>
      </c>
      <c r="AG11" s="70">
        <v>1000</v>
      </c>
      <c r="AH11" s="70">
        <v>10</v>
      </c>
      <c r="AI11" s="70">
        <v>1.5</v>
      </c>
      <c r="AJ11" s="70">
        <v>1</v>
      </c>
      <c r="AK11" s="70">
        <v>0.3</v>
      </c>
      <c r="AL11" s="76">
        <v>5</v>
      </c>
      <c r="AM11" s="82">
        <v>4</v>
      </c>
      <c r="AN11" s="80">
        <v>5</v>
      </c>
      <c r="AO11" s="80">
        <v>3</v>
      </c>
      <c r="AP11" s="80">
        <v>5</v>
      </c>
      <c r="AQ11" s="80">
        <v>4</v>
      </c>
      <c r="AR11" s="80">
        <v>4</v>
      </c>
      <c r="AS11" s="80">
        <v>3</v>
      </c>
      <c r="AT11" s="80">
        <v>3</v>
      </c>
      <c r="AU11" s="85">
        <f t="shared" si="2"/>
        <v>31</v>
      </c>
      <c r="AV11" s="88">
        <v>0</v>
      </c>
      <c r="AW11" s="86">
        <v>0</v>
      </c>
      <c r="AX11" s="86">
        <v>0</v>
      </c>
      <c r="AY11" s="86">
        <v>0</v>
      </c>
      <c r="AZ11" s="86">
        <v>0</v>
      </c>
      <c r="BA11" s="86">
        <v>0</v>
      </c>
      <c r="BB11" s="86">
        <v>0</v>
      </c>
      <c r="BC11" s="90">
        <v>0</v>
      </c>
      <c r="BD11" s="88">
        <v>0</v>
      </c>
      <c r="BE11" s="86">
        <v>0</v>
      </c>
      <c r="BF11" s="86">
        <v>0</v>
      </c>
      <c r="BG11" s="86">
        <v>0</v>
      </c>
      <c r="BH11" s="86">
        <v>0</v>
      </c>
      <c r="BI11" s="86">
        <v>0</v>
      </c>
      <c r="BJ11" s="86">
        <v>0</v>
      </c>
      <c r="BK11" s="90">
        <v>0</v>
      </c>
      <c r="BL11" s="95">
        <v>1</v>
      </c>
      <c r="BM11" s="93">
        <v>1</v>
      </c>
      <c r="BN11" s="93">
        <v>1</v>
      </c>
      <c r="BO11" s="93">
        <v>1</v>
      </c>
      <c r="BP11" s="93">
        <v>1</v>
      </c>
      <c r="BQ11" s="93">
        <v>1</v>
      </c>
      <c r="BR11" s="93">
        <v>1</v>
      </c>
      <c r="BS11" s="97">
        <v>1</v>
      </c>
      <c r="BT11" s="95">
        <v>1</v>
      </c>
      <c r="BU11" s="93">
        <v>1</v>
      </c>
      <c r="BV11" s="93">
        <v>1</v>
      </c>
      <c r="BW11" s="93">
        <v>1</v>
      </c>
      <c r="BX11" s="93">
        <v>1</v>
      </c>
      <c r="BY11" s="93">
        <v>1</v>
      </c>
      <c r="BZ11" s="93">
        <v>1</v>
      </c>
      <c r="CA11" s="97">
        <v>1</v>
      </c>
      <c r="CB11" s="102">
        <v>4</v>
      </c>
      <c r="CC11" s="100">
        <v>5</v>
      </c>
      <c r="CD11" s="100">
        <v>3</v>
      </c>
      <c r="CE11" s="100">
        <v>5</v>
      </c>
      <c r="CF11" s="100">
        <v>4</v>
      </c>
      <c r="CG11" s="100">
        <v>4</v>
      </c>
      <c r="CH11" s="100">
        <v>3</v>
      </c>
      <c r="CI11" s="100">
        <v>3</v>
      </c>
      <c r="CJ11" s="102">
        <v>4</v>
      </c>
      <c r="CK11" s="100">
        <v>5</v>
      </c>
      <c r="CL11" s="100">
        <v>3</v>
      </c>
      <c r="CM11" s="100">
        <v>5</v>
      </c>
      <c r="CN11" s="100">
        <v>4</v>
      </c>
      <c r="CO11" s="100">
        <v>4</v>
      </c>
      <c r="CP11" s="100">
        <v>3</v>
      </c>
      <c r="CQ11" s="100">
        <v>3</v>
      </c>
      <c r="CR11" s="106">
        <f t="shared" si="3"/>
        <v>31</v>
      </c>
      <c r="CS11" s="111">
        <f t="shared" si="4"/>
        <v>31</v>
      </c>
      <c r="CT11" s="177">
        <f t="shared" si="5"/>
        <v>0.12903225806451613</v>
      </c>
      <c r="CU11" s="178">
        <f t="shared" si="6"/>
        <v>0.16129032258064516</v>
      </c>
      <c r="CV11" s="178">
        <f t="shared" si="7"/>
        <v>9.6774193548387094E-2</v>
      </c>
      <c r="CW11" s="178">
        <f t="shared" si="8"/>
        <v>0.16129032258064516</v>
      </c>
      <c r="CX11" s="178">
        <f t="shared" si="9"/>
        <v>0.12903225806451613</v>
      </c>
      <c r="CY11" s="178">
        <f t="shared" si="10"/>
        <v>0.12903225806451613</v>
      </c>
      <c r="CZ11" s="178">
        <f t="shared" si="11"/>
        <v>9.6774193548387094E-2</v>
      </c>
      <c r="DA11" s="179">
        <f t="shared" si="12"/>
        <v>9.6774193548387094E-2</v>
      </c>
      <c r="DB11" s="177">
        <f t="shared" si="13"/>
        <v>0.12903225806451613</v>
      </c>
      <c r="DC11" s="178">
        <f t="shared" si="14"/>
        <v>0.16129032258064516</v>
      </c>
      <c r="DD11" s="178">
        <f t="shared" si="15"/>
        <v>9.6774193548387094E-2</v>
      </c>
      <c r="DE11" s="178">
        <f t="shared" si="16"/>
        <v>0.16129032258064516</v>
      </c>
      <c r="DF11" s="178">
        <f t="shared" si="17"/>
        <v>0.12903225806451613</v>
      </c>
      <c r="DG11" s="178">
        <f t="shared" si="18"/>
        <v>0.12903225806451613</v>
      </c>
      <c r="DH11" s="178">
        <f t="shared" si="19"/>
        <v>9.6774193548387094E-2</v>
      </c>
      <c r="DI11" s="179">
        <f t="shared" si="20"/>
        <v>9.6774193548387094E-2</v>
      </c>
      <c r="DJ11" s="121">
        <f t="shared" si="21"/>
        <v>66.666666666666657</v>
      </c>
      <c r="DK11" s="122">
        <f t="shared" si="22"/>
        <v>96.714285714285708</v>
      </c>
      <c r="DL11" s="122">
        <f t="shared" si="23"/>
        <v>3.3299999999999996</v>
      </c>
      <c r="DM11" s="122">
        <f t="shared" si="24"/>
        <v>7.5</v>
      </c>
      <c r="DN11" s="122">
        <f t="shared" si="25"/>
        <v>133.33333333333331</v>
      </c>
      <c r="DO11" s="122">
        <f t="shared" si="26"/>
        <v>0</v>
      </c>
      <c r="DP11" s="122">
        <f t="shared" si="27"/>
        <v>0</v>
      </c>
      <c r="DQ11" s="123">
        <f t="shared" si="28"/>
        <v>61</v>
      </c>
      <c r="DR11" s="121">
        <f t="shared" si="29"/>
        <v>66.666666666666657</v>
      </c>
      <c r="DS11" s="122">
        <f t="shared" si="30"/>
        <v>98.571428571428584</v>
      </c>
      <c r="DT11" s="122">
        <f t="shared" si="31"/>
        <v>6.4799999999999995</v>
      </c>
      <c r="DU11" s="122">
        <f t="shared" si="32"/>
        <v>15</v>
      </c>
      <c r="DV11" s="122">
        <f t="shared" si="33"/>
        <v>0</v>
      </c>
      <c r="DW11" s="122">
        <f t="shared" si="34"/>
        <v>30</v>
      </c>
      <c r="DX11" s="122">
        <f t="shared" si="35"/>
        <v>0</v>
      </c>
      <c r="DY11" s="123">
        <f t="shared" si="36"/>
        <v>47.800000000000004</v>
      </c>
      <c r="DZ11" s="128">
        <f t="shared" si="37"/>
        <v>8.6021505376344063</v>
      </c>
      <c r="EA11" s="126">
        <f t="shared" si="38"/>
        <v>15.599078341013824</v>
      </c>
      <c r="EB11" s="126">
        <f t="shared" si="39"/>
        <v>0.32225806451612898</v>
      </c>
      <c r="EC11" s="126">
        <f t="shared" si="40"/>
        <v>1.2096774193548387</v>
      </c>
      <c r="ED11" s="126">
        <f t="shared" si="41"/>
        <v>17.204301075268813</v>
      </c>
      <c r="EE11" s="126">
        <f t="shared" si="42"/>
        <v>0</v>
      </c>
      <c r="EF11" s="126">
        <f t="shared" si="43"/>
        <v>0</v>
      </c>
      <c r="EG11" s="130">
        <f t="shared" si="44"/>
        <v>5.903225806451613</v>
      </c>
      <c r="EH11" s="128">
        <f t="shared" si="45"/>
        <v>8.6021505376344063</v>
      </c>
      <c r="EI11" s="126">
        <f t="shared" si="46"/>
        <v>15.898617511520738</v>
      </c>
      <c r="EJ11" s="126">
        <f t="shared" si="47"/>
        <v>0.62709677419354837</v>
      </c>
      <c r="EK11" s="126">
        <f t="shared" si="48"/>
        <v>2.4193548387096775</v>
      </c>
      <c r="EL11" s="126">
        <f t="shared" si="49"/>
        <v>0</v>
      </c>
      <c r="EM11" s="126">
        <f t="shared" si="50"/>
        <v>3.870967741935484</v>
      </c>
      <c r="EN11" s="126">
        <f t="shared" si="51"/>
        <v>0</v>
      </c>
      <c r="EO11" s="130">
        <f t="shared" si="52"/>
        <v>4.6258064516129034</v>
      </c>
      <c r="EP11" s="106">
        <f t="shared" si="53"/>
        <v>48.840691244239622</v>
      </c>
      <c r="EQ11" s="107">
        <f t="shared" si="54"/>
        <v>36.043993855606757</v>
      </c>
      <c r="ER11" s="186" t="s">
        <v>86</v>
      </c>
      <c r="ES11" s="186" t="s">
        <v>86</v>
      </c>
      <c r="ET11" t="str">
        <f t="shared" si="55"/>
        <v>good</v>
      </c>
      <c r="EU11" t="str">
        <f t="shared" si="55"/>
        <v>good</v>
      </c>
    </row>
    <row r="12" spans="1:151">
      <c r="A12" s="55" t="s">
        <v>295</v>
      </c>
      <c r="B12" s="55" t="s">
        <v>289</v>
      </c>
      <c r="C12" s="55" t="s">
        <v>266</v>
      </c>
      <c r="D12" s="139" t="s">
        <v>385</v>
      </c>
      <c r="E12" s="139" t="s">
        <v>386</v>
      </c>
      <c r="F12" s="140">
        <v>1470</v>
      </c>
      <c r="G12" s="64">
        <v>5</v>
      </c>
      <c r="H12" s="59">
        <v>6.36</v>
      </c>
      <c r="I12" s="59">
        <v>156.4</v>
      </c>
      <c r="J12" s="59">
        <v>29</v>
      </c>
      <c r="K12" s="59">
        <v>2</v>
      </c>
      <c r="L12" s="59">
        <v>0</v>
      </c>
      <c r="M12" s="59">
        <v>0</v>
      </c>
      <c r="N12" s="65">
        <v>5.98</v>
      </c>
      <c r="O12" s="64">
        <v>5</v>
      </c>
      <c r="P12" s="59">
        <v>7.16</v>
      </c>
      <c r="Q12" s="59">
        <v>138</v>
      </c>
      <c r="R12" s="59">
        <v>23.5</v>
      </c>
      <c r="S12" s="59">
        <v>0</v>
      </c>
      <c r="T12" s="59">
        <v>0</v>
      </c>
      <c r="U12" s="59">
        <v>0</v>
      </c>
      <c r="V12" s="65">
        <v>3.75</v>
      </c>
      <c r="W12" s="72">
        <v>7.5</v>
      </c>
      <c r="X12" s="70">
        <v>7</v>
      </c>
      <c r="Y12" s="70">
        <v>1000</v>
      </c>
      <c r="Z12" s="70">
        <v>10</v>
      </c>
      <c r="AA12" s="70">
        <v>1.5</v>
      </c>
      <c r="AB12" s="70">
        <v>1</v>
      </c>
      <c r="AC12" s="70">
        <v>0.3</v>
      </c>
      <c r="AD12" s="76">
        <v>5</v>
      </c>
      <c r="AE12" s="72">
        <v>7.5</v>
      </c>
      <c r="AF12" s="70">
        <v>7</v>
      </c>
      <c r="AG12" s="70">
        <v>1000</v>
      </c>
      <c r="AH12" s="70">
        <v>10</v>
      </c>
      <c r="AI12" s="70">
        <v>1.5</v>
      </c>
      <c r="AJ12" s="70">
        <v>1</v>
      </c>
      <c r="AK12" s="70">
        <v>0.3</v>
      </c>
      <c r="AL12" s="76">
        <v>5</v>
      </c>
      <c r="AM12" s="82">
        <v>4</v>
      </c>
      <c r="AN12" s="80">
        <v>5</v>
      </c>
      <c r="AO12" s="80">
        <v>3</v>
      </c>
      <c r="AP12" s="80">
        <v>5</v>
      </c>
      <c r="AQ12" s="80">
        <v>4</v>
      </c>
      <c r="AR12" s="80">
        <v>4</v>
      </c>
      <c r="AS12" s="80">
        <v>3</v>
      </c>
      <c r="AT12" s="80">
        <v>3</v>
      </c>
      <c r="AU12" s="85">
        <f t="shared" si="2"/>
        <v>31</v>
      </c>
      <c r="AV12" s="88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  <c r="BB12" s="86">
        <v>0</v>
      </c>
      <c r="BC12" s="90">
        <v>0</v>
      </c>
      <c r="BD12" s="88">
        <v>0</v>
      </c>
      <c r="BE12" s="86">
        <v>0</v>
      </c>
      <c r="BF12" s="86">
        <v>0</v>
      </c>
      <c r="BG12" s="86">
        <v>0</v>
      </c>
      <c r="BH12" s="86">
        <v>0</v>
      </c>
      <c r="BI12" s="86">
        <v>0</v>
      </c>
      <c r="BJ12" s="86">
        <v>0</v>
      </c>
      <c r="BK12" s="90">
        <v>0</v>
      </c>
      <c r="BL12" s="95">
        <v>1</v>
      </c>
      <c r="BM12" s="93">
        <v>1</v>
      </c>
      <c r="BN12" s="93">
        <v>1</v>
      </c>
      <c r="BO12" s="93">
        <v>1</v>
      </c>
      <c r="BP12" s="93">
        <v>1</v>
      </c>
      <c r="BQ12" s="93">
        <v>1</v>
      </c>
      <c r="BR12" s="93">
        <v>1</v>
      </c>
      <c r="BS12" s="97">
        <v>1</v>
      </c>
      <c r="BT12" s="95">
        <v>1</v>
      </c>
      <c r="BU12" s="93">
        <v>1</v>
      </c>
      <c r="BV12" s="93">
        <v>1</v>
      </c>
      <c r="BW12" s="93">
        <v>1</v>
      </c>
      <c r="BX12" s="93">
        <v>1</v>
      </c>
      <c r="BY12" s="93">
        <v>1</v>
      </c>
      <c r="BZ12" s="93">
        <v>1</v>
      </c>
      <c r="CA12" s="97">
        <v>1</v>
      </c>
      <c r="CB12" s="102">
        <v>4</v>
      </c>
      <c r="CC12" s="100">
        <v>5</v>
      </c>
      <c r="CD12" s="100">
        <v>3</v>
      </c>
      <c r="CE12" s="100">
        <v>5</v>
      </c>
      <c r="CF12" s="100">
        <v>4</v>
      </c>
      <c r="CG12" s="100">
        <v>4</v>
      </c>
      <c r="CH12" s="100">
        <v>3</v>
      </c>
      <c r="CI12" s="100">
        <v>3</v>
      </c>
      <c r="CJ12" s="102">
        <v>4</v>
      </c>
      <c r="CK12" s="100">
        <v>5</v>
      </c>
      <c r="CL12" s="100">
        <v>3</v>
      </c>
      <c r="CM12" s="100">
        <v>5</v>
      </c>
      <c r="CN12" s="100">
        <v>4</v>
      </c>
      <c r="CO12" s="100">
        <v>4</v>
      </c>
      <c r="CP12" s="100">
        <v>3</v>
      </c>
      <c r="CQ12" s="100">
        <v>3</v>
      </c>
      <c r="CR12" s="106">
        <f t="shared" si="3"/>
        <v>31</v>
      </c>
      <c r="CS12" s="111">
        <f t="shared" si="4"/>
        <v>31</v>
      </c>
      <c r="CT12" s="177">
        <f t="shared" si="5"/>
        <v>0.12903225806451613</v>
      </c>
      <c r="CU12" s="178">
        <f t="shared" si="6"/>
        <v>0.16129032258064516</v>
      </c>
      <c r="CV12" s="178">
        <f t="shared" si="7"/>
        <v>9.6774193548387094E-2</v>
      </c>
      <c r="CW12" s="178">
        <f t="shared" si="8"/>
        <v>0.16129032258064516</v>
      </c>
      <c r="CX12" s="178">
        <f t="shared" si="9"/>
        <v>0.12903225806451613</v>
      </c>
      <c r="CY12" s="178">
        <f t="shared" si="10"/>
        <v>0.12903225806451613</v>
      </c>
      <c r="CZ12" s="178">
        <f t="shared" si="11"/>
        <v>9.6774193548387094E-2</v>
      </c>
      <c r="DA12" s="179">
        <f t="shared" si="12"/>
        <v>9.6774193548387094E-2</v>
      </c>
      <c r="DB12" s="177">
        <f t="shared" si="13"/>
        <v>0.12903225806451613</v>
      </c>
      <c r="DC12" s="178">
        <f t="shared" si="14"/>
        <v>0.16129032258064516</v>
      </c>
      <c r="DD12" s="178">
        <f t="shared" si="15"/>
        <v>9.6774193548387094E-2</v>
      </c>
      <c r="DE12" s="178">
        <f t="shared" si="16"/>
        <v>0.16129032258064516</v>
      </c>
      <c r="DF12" s="178">
        <f t="shared" si="17"/>
        <v>0.12903225806451613</v>
      </c>
      <c r="DG12" s="178">
        <f t="shared" si="18"/>
        <v>0.12903225806451613</v>
      </c>
      <c r="DH12" s="178">
        <f t="shared" si="19"/>
        <v>9.6774193548387094E-2</v>
      </c>
      <c r="DI12" s="179">
        <f t="shared" si="20"/>
        <v>9.6774193548387094E-2</v>
      </c>
      <c r="DJ12" s="121">
        <f t="shared" si="21"/>
        <v>66.666666666666657</v>
      </c>
      <c r="DK12" s="122">
        <f t="shared" si="22"/>
        <v>90.857142857142861</v>
      </c>
      <c r="DL12" s="122">
        <f t="shared" si="23"/>
        <v>15.64</v>
      </c>
      <c r="DM12" s="122">
        <f t="shared" si="24"/>
        <v>290</v>
      </c>
      <c r="DN12" s="122">
        <f t="shared" si="25"/>
        <v>133.33333333333331</v>
      </c>
      <c r="DO12" s="122">
        <f t="shared" si="26"/>
        <v>0</v>
      </c>
      <c r="DP12" s="122">
        <f t="shared" si="27"/>
        <v>0</v>
      </c>
      <c r="DQ12" s="123">
        <f t="shared" si="28"/>
        <v>119.60000000000002</v>
      </c>
      <c r="DR12" s="121">
        <f t="shared" si="29"/>
        <v>66.666666666666657</v>
      </c>
      <c r="DS12" s="122">
        <f t="shared" si="30"/>
        <v>102.28571428571429</v>
      </c>
      <c r="DT12" s="122">
        <f t="shared" si="31"/>
        <v>13.8</v>
      </c>
      <c r="DU12" s="122">
        <f t="shared" si="32"/>
        <v>235</v>
      </c>
      <c r="DV12" s="122">
        <f t="shared" si="33"/>
        <v>0</v>
      </c>
      <c r="DW12" s="122">
        <f t="shared" si="34"/>
        <v>0</v>
      </c>
      <c r="DX12" s="122">
        <f t="shared" si="35"/>
        <v>0</v>
      </c>
      <c r="DY12" s="123">
        <f t="shared" si="36"/>
        <v>75</v>
      </c>
      <c r="DZ12" s="128">
        <f t="shared" si="37"/>
        <v>8.6021505376344063</v>
      </c>
      <c r="EA12" s="126">
        <f t="shared" si="38"/>
        <v>14.654377880184333</v>
      </c>
      <c r="EB12" s="126">
        <f t="shared" si="39"/>
        <v>1.5135483870967743</v>
      </c>
      <c r="EC12" s="126">
        <f t="shared" si="40"/>
        <v>46.774193548387096</v>
      </c>
      <c r="ED12" s="126">
        <f t="shared" si="41"/>
        <v>17.204301075268813</v>
      </c>
      <c r="EE12" s="126">
        <f t="shared" si="42"/>
        <v>0</v>
      </c>
      <c r="EF12" s="126">
        <f t="shared" si="43"/>
        <v>0</v>
      </c>
      <c r="EG12" s="130">
        <f t="shared" si="44"/>
        <v>11.574193548387099</v>
      </c>
      <c r="EH12" s="128">
        <f t="shared" si="45"/>
        <v>8.6021505376344063</v>
      </c>
      <c r="EI12" s="126">
        <f t="shared" si="46"/>
        <v>16.497695852534562</v>
      </c>
      <c r="EJ12" s="126">
        <f t="shared" si="47"/>
        <v>1.3354838709677419</v>
      </c>
      <c r="EK12" s="126">
        <f t="shared" si="48"/>
        <v>37.903225806451609</v>
      </c>
      <c r="EL12" s="126">
        <f t="shared" si="49"/>
        <v>0</v>
      </c>
      <c r="EM12" s="126">
        <f t="shared" si="50"/>
        <v>0</v>
      </c>
      <c r="EN12" s="126">
        <f t="shared" si="51"/>
        <v>0</v>
      </c>
      <c r="EO12" s="130">
        <f t="shared" si="52"/>
        <v>7.258064516129032</v>
      </c>
      <c r="EP12" s="192">
        <f t="shared" si="53"/>
        <v>100.32276497695852</v>
      </c>
      <c r="EQ12" s="107">
        <f t="shared" si="54"/>
        <v>71.596620583717339</v>
      </c>
      <c r="ER12" s="191" t="s">
        <v>87</v>
      </c>
      <c r="ES12" s="186" t="s">
        <v>86</v>
      </c>
      <c r="ET12" t="str">
        <f t="shared" si="55"/>
        <v>poor</v>
      </c>
      <c r="EU12" t="str">
        <f t="shared" si="55"/>
        <v>good</v>
      </c>
    </row>
    <row r="13" spans="1:151">
      <c r="A13" s="55" t="s">
        <v>295</v>
      </c>
      <c r="B13" s="55" t="s">
        <v>289</v>
      </c>
      <c r="C13" s="55" t="s">
        <v>267</v>
      </c>
      <c r="D13" s="139" t="s">
        <v>385</v>
      </c>
      <c r="E13" s="139" t="s">
        <v>386</v>
      </c>
      <c r="F13" s="140">
        <v>1859</v>
      </c>
      <c r="G13" s="64">
        <v>5.2</v>
      </c>
      <c r="H13" s="59">
        <v>6.67</v>
      </c>
      <c r="I13" s="59">
        <v>35</v>
      </c>
      <c r="J13" s="59">
        <v>1.2</v>
      </c>
      <c r="K13" s="59">
        <v>1</v>
      </c>
      <c r="L13" s="59">
        <v>0</v>
      </c>
      <c r="M13" s="59">
        <v>0</v>
      </c>
      <c r="N13" s="65">
        <v>6.92</v>
      </c>
      <c r="O13" s="64">
        <v>5.3</v>
      </c>
      <c r="P13" s="59">
        <v>7.25</v>
      </c>
      <c r="Q13" s="59">
        <v>16.2</v>
      </c>
      <c r="R13" s="59">
        <v>0</v>
      </c>
      <c r="S13" s="59">
        <v>0</v>
      </c>
      <c r="T13" s="59">
        <v>0</v>
      </c>
      <c r="U13" s="59">
        <v>0</v>
      </c>
      <c r="V13" s="65">
        <v>3.9</v>
      </c>
      <c r="W13" s="72">
        <v>7.5</v>
      </c>
      <c r="X13" s="70">
        <v>7</v>
      </c>
      <c r="Y13" s="70">
        <v>1000</v>
      </c>
      <c r="Z13" s="70">
        <v>10</v>
      </c>
      <c r="AA13" s="70">
        <v>1.5</v>
      </c>
      <c r="AB13" s="70">
        <v>1</v>
      </c>
      <c r="AC13" s="70">
        <v>0.3</v>
      </c>
      <c r="AD13" s="76">
        <v>5</v>
      </c>
      <c r="AE13" s="72">
        <v>7.5</v>
      </c>
      <c r="AF13" s="70">
        <v>7</v>
      </c>
      <c r="AG13" s="70">
        <v>1000</v>
      </c>
      <c r="AH13" s="70">
        <v>10</v>
      </c>
      <c r="AI13" s="70">
        <v>1.5</v>
      </c>
      <c r="AJ13" s="70">
        <v>1</v>
      </c>
      <c r="AK13" s="70">
        <v>0.3</v>
      </c>
      <c r="AL13" s="76">
        <v>5</v>
      </c>
      <c r="AM13" s="82">
        <v>4</v>
      </c>
      <c r="AN13" s="80">
        <v>5</v>
      </c>
      <c r="AO13" s="80">
        <v>3</v>
      </c>
      <c r="AP13" s="80">
        <v>5</v>
      </c>
      <c r="AQ13" s="80">
        <v>4</v>
      </c>
      <c r="AR13" s="80">
        <v>4</v>
      </c>
      <c r="AS13" s="80">
        <v>3</v>
      </c>
      <c r="AT13" s="80">
        <v>3</v>
      </c>
      <c r="AU13" s="85">
        <f t="shared" si="2"/>
        <v>31</v>
      </c>
      <c r="AV13" s="88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90">
        <v>0</v>
      </c>
      <c r="BD13" s="88">
        <v>0</v>
      </c>
      <c r="BE13" s="86">
        <v>0</v>
      </c>
      <c r="BF13" s="86">
        <v>0</v>
      </c>
      <c r="BG13" s="86">
        <v>0</v>
      </c>
      <c r="BH13" s="86">
        <v>0</v>
      </c>
      <c r="BI13" s="86">
        <v>0</v>
      </c>
      <c r="BJ13" s="86">
        <v>0</v>
      </c>
      <c r="BK13" s="90">
        <v>0</v>
      </c>
      <c r="BL13" s="95">
        <v>1</v>
      </c>
      <c r="BM13" s="93">
        <v>1</v>
      </c>
      <c r="BN13" s="93">
        <v>1</v>
      </c>
      <c r="BO13" s="93">
        <v>1</v>
      </c>
      <c r="BP13" s="93">
        <v>1</v>
      </c>
      <c r="BQ13" s="93">
        <v>1</v>
      </c>
      <c r="BR13" s="93">
        <v>1</v>
      </c>
      <c r="BS13" s="97">
        <v>1</v>
      </c>
      <c r="BT13" s="95">
        <v>1</v>
      </c>
      <c r="BU13" s="93">
        <v>1</v>
      </c>
      <c r="BV13" s="93">
        <v>1</v>
      </c>
      <c r="BW13" s="93">
        <v>1</v>
      </c>
      <c r="BX13" s="93">
        <v>1</v>
      </c>
      <c r="BY13" s="93">
        <v>1</v>
      </c>
      <c r="BZ13" s="93">
        <v>1</v>
      </c>
      <c r="CA13" s="97">
        <v>1</v>
      </c>
      <c r="CB13" s="102">
        <v>4</v>
      </c>
      <c r="CC13" s="100">
        <v>5</v>
      </c>
      <c r="CD13" s="100">
        <v>3</v>
      </c>
      <c r="CE13" s="100">
        <v>5</v>
      </c>
      <c r="CF13" s="100">
        <v>4</v>
      </c>
      <c r="CG13" s="100">
        <v>4</v>
      </c>
      <c r="CH13" s="100">
        <v>3</v>
      </c>
      <c r="CI13" s="100">
        <v>3</v>
      </c>
      <c r="CJ13" s="102">
        <v>4</v>
      </c>
      <c r="CK13" s="100">
        <v>5</v>
      </c>
      <c r="CL13" s="100">
        <v>3</v>
      </c>
      <c r="CM13" s="100">
        <v>5</v>
      </c>
      <c r="CN13" s="100">
        <v>4</v>
      </c>
      <c r="CO13" s="100">
        <v>4</v>
      </c>
      <c r="CP13" s="100">
        <v>3</v>
      </c>
      <c r="CQ13" s="100">
        <v>3</v>
      </c>
      <c r="CR13" s="106">
        <f t="shared" si="3"/>
        <v>31</v>
      </c>
      <c r="CS13" s="111">
        <f t="shared" si="4"/>
        <v>31</v>
      </c>
      <c r="CT13" s="177">
        <f t="shared" si="5"/>
        <v>0.12903225806451613</v>
      </c>
      <c r="CU13" s="178">
        <f t="shared" si="6"/>
        <v>0.16129032258064516</v>
      </c>
      <c r="CV13" s="178">
        <f t="shared" si="7"/>
        <v>9.6774193548387094E-2</v>
      </c>
      <c r="CW13" s="178">
        <f t="shared" si="8"/>
        <v>0.16129032258064516</v>
      </c>
      <c r="CX13" s="178">
        <f t="shared" si="9"/>
        <v>0.12903225806451613</v>
      </c>
      <c r="CY13" s="178">
        <f t="shared" si="10"/>
        <v>0.12903225806451613</v>
      </c>
      <c r="CZ13" s="178">
        <f t="shared" si="11"/>
        <v>9.6774193548387094E-2</v>
      </c>
      <c r="DA13" s="179">
        <f t="shared" si="12"/>
        <v>9.6774193548387094E-2</v>
      </c>
      <c r="DB13" s="177">
        <f t="shared" si="13"/>
        <v>0.12903225806451613</v>
      </c>
      <c r="DC13" s="178">
        <f t="shared" si="14"/>
        <v>0.16129032258064516</v>
      </c>
      <c r="DD13" s="178">
        <f t="shared" si="15"/>
        <v>9.6774193548387094E-2</v>
      </c>
      <c r="DE13" s="178">
        <f t="shared" si="16"/>
        <v>0.16129032258064516</v>
      </c>
      <c r="DF13" s="178">
        <f t="shared" si="17"/>
        <v>0.12903225806451613</v>
      </c>
      <c r="DG13" s="178">
        <f t="shared" si="18"/>
        <v>0.12903225806451613</v>
      </c>
      <c r="DH13" s="178">
        <f t="shared" si="19"/>
        <v>9.6774193548387094E-2</v>
      </c>
      <c r="DI13" s="179">
        <f t="shared" si="20"/>
        <v>9.6774193548387094E-2</v>
      </c>
      <c r="DJ13" s="121">
        <f t="shared" si="21"/>
        <v>69.333333333333343</v>
      </c>
      <c r="DK13" s="122">
        <f t="shared" si="22"/>
        <v>95.285714285714278</v>
      </c>
      <c r="DL13" s="122">
        <f t="shared" si="23"/>
        <v>3.5000000000000004</v>
      </c>
      <c r="DM13" s="122">
        <f t="shared" si="24"/>
        <v>12</v>
      </c>
      <c r="DN13" s="122">
        <f t="shared" si="25"/>
        <v>66.666666666666657</v>
      </c>
      <c r="DO13" s="122">
        <f t="shared" si="26"/>
        <v>0</v>
      </c>
      <c r="DP13" s="122">
        <f t="shared" si="27"/>
        <v>0</v>
      </c>
      <c r="DQ13" s="123">
        <f t="shared" si="28"/>
        <v>138.39999999999998</v>
      </c>
      <c r="DR13" s="121">
        <f t="shared" si="29"/>
        <v>70.666666666666671</v>
      </c>
      <c r="DS13" s="122">
        <f t="shared" si="30"/>
        <v>103.57142857142858</v>
      </c>
      <c r="DT13" s="122">
        <f t="shared" si="31"/>
        <v>1.6199999999999999</v>
      </c>
      <c r="DU13" s="122">
        <f t="shared" si="32"/>
        <v>0</v>
      </c>
      <c r="DV13" s="122">
        <f t="shared" si="33"/>
        <v>0</v>
      </c>
      <c r="DW13" s="122">
        <f t="shared" si="34"/>
        <v>0</v>
      </c>
      <c r="DX13" s="122">
        <f t="shared" si="35"/>
        <v>0</v>
      </c>
      <c r="DY13" s="123">
        <f t="shared" si="36"/>
        <v>78</v>
      </c>
      <c r="DZ13" s="128">
        <f t="shared" si="37"/>
        <v>8.9462365591397859</v>
      </c>
      <c r="EA13" s="126">
        <f t="shared" si="38"/>
        <v>15.368663594470044</v>
      </c>
      <c r="EB13" s="126">
        <f t="shared" si="39"/>
        <v>0.33870967741935487</v>
      </c>
      <c r="EC13" s="126">
        <f t="shared" si="40"/>
        <v>1.935483870967742</v>
      </c>
      <c r="ED13" s="126">
        <f t="shared" si="41"/>
        <v>8.6021505376344063</v>
      </c>
      <c r="EE13" s="126">
        <f t="shared" si="42"/>
        <v>0</v>
      </c>
      <c r="EF13" s="126">
        <f t="shared" si="43"/>
        <v>0</v>
      </c>
      <c r="EG13" s="130">
        <f t="shared" si="44"/>
        <v>13.393548387096772</v>
      </c>
      <c r="EH13" s="128">
        <f t="shared" si="45"/>
        <v>9.1182795698924739</v>
      </c>
      <c r="EI13" s="126">
        <f t="shared" si="46"/>
        <v>16.705069124423964</v>
      </c>
      <c r="EJ13" s="126">
        <f t="shared" si="47"/>
        <v>0.15677419354838709</v>
      </c>
      <c r="EK13" s="126">
        <f t="shared" si="48"/>
        <v>0</v>
      </c>
      <c r="EL13" s="126">
        <f t="shared" si="49"/>
        <v>0</v>
      </c>
      <c r="EM13" s="126">
        <f t="shared" si="50"/>
        <v>0</v>
      </c>
      <c r="EN13" s="126">
        <f t="shared" si="51"/>
        <v>0</v>
      </c>
      <c r="EO13" s="130">
        <f t="shared" si="52"/>
        <v>7.5483870967741931</v>
      </c>
      <c r="EP13" s="106">
        <f t="shared" si="53"/>
        <v>48.58479262672811</v>
      </c>
      <c r="EQ13" s="107">
        <f t="shared" si="54"/>
        <v>33.528509984639015</v>
      </c>
      <c r="ER13" s="186" t="s">
        <v>86</v>
      </c>
      <c r="ES13" s="186" t="s">
        <v>86</v>
      </c>
      <c r="ET13" t="str">
        <f t="shared" si="55"/>
        <v>good</v>
      </c>
      <c r="EU13" t="str">
        <f t="shared" si="55"/>
        <v>good</v>
      </c>
    </row>
    <row r="14" spans="1:151">
      <c r="A14" s="55" t="s">
        <v>295</v>
      </c>
      <c r="B14" s="55" t="s">
        <v>288</v>
      </c>
      <c r="C14" s="55" t="s">
        <v>268</v>
      </c>
      <c r="D14" s="139" t="s">
        <v>387</v>
      </c>
      <c r="E14" s="139" t="s">
        <v>388</v>
      </c>
      <c r="F14" s="140">
        <v>1891</v>
      </c>
      <c r="G14" s="64">
        <v>5.0999999999999996</v>
      </c>
      <c r="H14" s="59">
        <v>6.52</v>
      </c>
      <c r="I14" s="59">
        <v>65.7</v>
      </c>
      <c r="J14" s="59">
        <v>9.5</v>
      </c>
      <c r="K14" s="59">
        <v>1</v>
      </c>
      <c r="L14" s="59">
        <v>0</v>
      </c>
      <c r="M14" s="59">
        <v>0</v>
      </c>
      <c r="N14" s="65">
        <v>3.13</v>
      </c>
      <c r="O14" s="64">
        <v>5</v>
      </c>
      <c r="P14" s="59">
        <v>7.35</v>
      </c>
      <c r="Q14" s="59">
        <v>48.4</v>
      </c>
      <c r="R14" s="59">
        <v>5</v>
      </c>
      <c r="S14" s="59">
        <v>0</v>
      </c>
      <c r="T14" s="59">
        <v>0</v>
      </c>
      <c r="U14" s="59">
        <v>0</v>
      </c>
      <c r="V14" s="65">
        <v>2.12</v>
      </c>
      <c r="W14" s="72">
        <v>7.5</v>
      </c>
      <c r="X14" s="70">
        <v>7</v>
      </c>
      <c r="Y14" s="70">
        <v>1000</v>
      </c>
      <c r="Z14" s="70">
        <v>10</v>
      </c>
      <c r="AA14" s="70">
        <v>1.5</v>
      </c>
      <c r="AB14" s="70">
        <v>1</v>
      </c>
      <c r="AC14" s="70">
        <v>0.3</v>
      </c>
      <c r="AD14" s="76">
        <v>5</v>
      </c>
      <c r="AE14" s="72">
        <v>7.5</v>
      </c>
      <c r="AF14" s="70">
        <v>7</v>
      </c>
      <c r="AG14" s="70">
        <v>1000</v>
      </c>
      <c r="AH14" s="70">
        <v>10</v>
      </c>
      <c r="AI14" s="70">
        <v>1.5</v>
      </c>
      <c r="AJ14" s="70">
        <v>1</v>
      </c>
      <c r="AK14" s="70">
        <v>0.3</v>
      </c>
      <c r="AL14" s="76">
        <v>5</v>
      </c>
      <c r="AM14" s="82">
        <v>4</v>
      </c>
      <c r="AN14" s="80">
        <v>5</v>
      </c>
      <c r="AO14" s="80">
        <v>3</v>
      </c>
      <c r="AP14" s="80">
        <v>5</v>
      </c>
      <c r="AQ14" s="80">
        <v>4</v>
      </c>
      <c r="AR14" s="80">
        <v>4</v>
      </c>
      <c r="AS14" s="80">
        <v>3</v>
      </c>
      <c r="AT14" s="80">
        <v>3</v>
      </c>
      <c r="AU14" s="85">
        <f t="shared" si="2"/>
        <v>31</v>
      </c>
      <c r="AV14" s="88">
        <v>0</v>
      </c>
      <c r="AW14" s="86">
        <v>0</v>
      </c>
      <c r="AX14" s="86">
        <v>0</v>
      </c>
      <c r="AY14" s="86">
        <v>0</v>
      </c>
      <c r="AZ14" s="86">
        <v>0</v>
      </c>
      <c r="BA14" s="86">
        <v>0</v>
      </c>
      <c r="BB14" s="86">
        <v>0</v>
      </c>
      <c r="BC14" s="90">
        <v>0</v>
      </c>
      <c r="BD14" s="88">
        <v>0</v>
      </c>
      <c r="BE14" s="86">
        <v>0</v>
      </c>
      <c r="BF14" s="86">
        <v>0</v>
      </c>
      <c r="BG14" s="86">
        <v>0</v>
      </c>
      <c r="BH14" s="86">
        <v>0</v>
      </c>
      <c r="BI14" s="86">
        <v>0</v>
      </c>
      <c r="BJ14" s="86">
        <v>0</v>
      </c>
      <c r="BK14" s="90">
        <v>0</v>
      </c>
      <c r="BL14" s="95">
        <v>1</v>
      </c>
      <c r="BM14" s="93">
        <v>1</v>
      </c>
      <c r="BN14" s="93">
        <v>1</v>
      </c>
      <c r="BO14" s="93">
        <v>1</v>
      </c>
      <c r="BP14" s="93">
        <v>1</v>
      </c>
      <c r="BQ14" s="93">
        <v>1</v>
      </c>
      <c r="BR14" s="93">
        <v>1</v>
      </c>
      <c r="BS14" s="97">
        <v>1</v>
      </c>
      <c r="BT14" s="95">
        <v>1</v>
      </c>
      <c r="BU14" s="93">
        <v>1</v>
      </c>
      <c r="BV14" s="93">
        <v>1</v>
      </c>
      <c r="BW14" s="93">
        <v>1</v>
      </c>
      <c r="BX14" s="93">
        <v>1</v>
      </c>
      <c r="BY14" s="93">
        <v>1</v>
      </c>
      <c r="BZ14" s="93">
        <v>1</v>
      </c>
      <c r="CA14" s="97">
        <v>1</v>
      </c>
      <c r="CB14" s="102">
        <v>4</v>
      </c>
      <c r="CC14" s="100">
        <v>5</v>
      </c>
      <c r="CD14" s="100">
        <v>3</v>
      </c>
      <c r="CE14" s="100">
        <v>5</v>
      </c>
      <c r="CF14" s="100">
        <v>4</v>
      </c>
      <c r="CG14" s="100">
        <v>4</v>
      </c>
      <c r="CH14" s="100">
        <v>3</v>
      </c>
      <c r="CI14" s="100">
        <v>3</v>
      </c>
      <c r="CJ14" s="102">
        <v>4</v>
      </c>
      <c r="CK14" s="100">
        <v>5</v>
      </c>
      <c r="CL14" s="100">
        <v>3</v>
      </c>
      <c r="CM14" s="100">
        <v>5</v>
      </c>
      <c r="CN14" s="100">
        <v>4</v>
      </c>
      <c r="CO14" s="100">
        <v>4</v>
      </c>
      <c r="CP14" s="100">
        <v>3</v>
      </c>
      <c r="CQ14" s="100">
        <v>3</v>
      </c>
      <c r="CR14" s="106">
        <f t="shared" si="3"/>
        <v>31</v>
      </c>
      <c r="CS14" s="111">
        <f t="shared" si="4"/>
        <v>31</v>
      </c>
      <c r="CT14" s="177">
        <f t="shared" si="5"/>
        <v>0.12903225806451613</v>
      </c>
      <c r="CU14" s="178">
        <f t="shared" si="6"/>
        <v>0.16129032258064516</v>
      </c>
      <c r="CV14" s="178">
        <f t="shared" si="7"/>
        <v>9.6774193548387094E-2</v>
      </c>
      <c r="CW14" s="178">
        <f t="shared" si="8"/>
        <v>0.16129032258064516</v>
      </c>
      <c r="CX14" s="178">
        <f t="shared" si="9"/>
        <v>0.12903225806451613</v>
      </c>
      <c r="CY14" s="178">
        <f t="shared" si="10"/>
        <v>0.12903225806451613</v>
      </c>
      <c r="CZ14" s="178">
        <f t="shared" si="11"/>
        <v>9.6774193548387094E-2</v>
      </c>
      <c r="DA14" s="179">
        <f t="shared" si="12"/>
        <v>9.6774193548387094E-2</v>
      </c>
      <c r="DB14" s="177">
        <f t="shared" si="13"/>
        <v>0.12903225806451613</v>
      </c>
      <c r="DC14" s="178">
        <f t="shared" si="14"/>
        <v>0.16129032258064516</v>
      </c>
      <c r="DD14" s="178">
        <f t="shared" si="15"/>
        <v>9.6774193548387094E-2</v>
      </c>
      <c r="DE14" s="178">
        <f t="shared" si="16"/>
        <v>0.16129032258064516</v>
      </c>
      <c r="DF14" s="178">
        <f t="shared" si="17"/>
        <v>0.12903225806451613</v>
      </c>
      <c r="DG14" s="178">
        <f t="shared" si="18"/>
        <v>0.12903225806451613</v>
      </c>
      <c r="DH14" s="178">
        <f t="shared" si="19"/>
        <v>9.6774193548387094E-2</v>
      </c>
      <c r="DI14" s="179">
        <f t="shared" si="20"/>
        <v>9.6774193548387094E-2</v>
      </c>
      <c r="DJ14" s="121">
        <f t="shared" si="21"/>
        <v>68</v>
      </c>
      <c r="DK14" s="122">
        <f t="shared" si="22"/>
        <v>93.142857142857139</v>
      </c>
      <c r="DL14" s="122">
        <f t="shared" si="23"/>
        <v>6.5700000000000012</v>
      </c>
      <c r="DM14" s="122">
        <f t="shared" si="24"/>
        <v>95</v>
      </c>
      <c r="DN14" s="122">
        <f t="shared" si="25"/>
        <v>66.666666666666657</v>
      </c>
      <c r="DO14" s="122">
        <f t="shared" si="26"/>
        <v>0</v>
      </c>
      <c r="DP14" s="122">
        <f t="shared" si="27"/>
        <v>0</v>
      </c>
      <c r="DQ14" s="123">
        <f t="shared" si="28"/>
        <v>62.6</v>
      </c>
      <c r="DR14" s="121">
        <f t="shared" si="29"/>
        <v>66.666666666666657</v>
      </c>
      <c r="DS14" s="122">
        <f t="shared" si="30"/>
        <v>105</v>
      </c>
      <c r="DT14" s="122">
        <f t="shared" si="31"/>
        <v>4.84</v>
      </c>
      <c r="DU14" s="122">
        <f t="shared" si="32"/>
        <v>50</v>
      </c>
      <c r="DV14" s="122">
        <f t="shared" si="33"/>
        <v>0</v>
      </c>
      <c r="DW14" s="122">
        <f t="shared" si="34"/>
        <v>0</v>
      </c>
      <c r="DX14" s="122">
        <f t="shared" si="35"/>
        <v>0</v>
      </c>
      <c r="DY14" s="123">
        <f t="shared" si="36"/>
        <v>42.400000000000006</v>
      </c>
      <c r="DZ14" s="128">
        <f t="shared" si="37"/>
        <v>8.7741935483870961</v>
      </c>
      <c r="EA14" s="126">
        <f t="shared" si="38"/>
        <v>15.023041474654377</v>
      </c>
      <c r="EB14" s="126">
        <f t="shared" si="39"/>
        <v>0.63580645161290328</v>
      </c>
      <c r="EC14" s="126">
        <f t="shared" si="40"/>
        <v>15.32258064516129</v>
      </c>
      <c r="ED14" s="126">
        <f t="shared" si="41"/>
        <v>8.6021505376344063</v>
      </c>
      <c r="EE14" s="126">
        <f t="shared" si="42"/>
        <v>0</v>
      </c>
      <c r="EF14" s="126">
        <f t="shared" si="43"/>
        <v>0</v>
      </c>
      <c r="EG14" s="130">
        <f t="shared" si="44"/>
        <v>6.0580645161290319</v>
      </c>
      <c r="EH14" s="128">
        <f t="shared" si="45"/>
        <v>8.6021505376344063</v>
      </c>
      <c r="EI14" s="126">
        <f t="shared" si="46"/>
        <v>16.93548387096774</v>
      </c>
      <c r="EJ14" s="126">
        <f t="shared" si="47"/>
        <v>0.46838709677419355</v>
      </c>
      <c r="EK14" s="126">
        <f t="shared" si="48"/>
        <v>8.064516129032258</v>
      </c>
      <c r="EL14" s="126">
        <f t="shared" si="49"/>
        <v>0</v>
      </c>
      <c r="EM14" s="126">
        <f t="shared" si="50"/>
        <v>0</v>
      </c>
      <c r="EN14" s="126">
        <f t="shared" si="51"/>
        <v>0</v>
      </c>
      <c r="EO14" s="130">
        <f t="shared" si="52"/>
        <v>4.1032258064516132</v>
      </c>
      <c r="EP14" s="106">
        <f t="shared" si="53"/>
        <v>54.415837173579106</v>
      </c>
      <c r="EQ14" s="107">
        <f t="shared" si="54"/>
        <v>38.173763440860206</v>
      </c>
      <c r="ER14" s="186" t="s">
        <v>86</v>
      </c>
      <c r="ES14" s="186" t="s">
        <v>86</v>
      </c>
      <c r="ET14" t="str">
        <f t="shared" si="55"/>
        <v>good</v>
      </c>
      <c r="EU14" t="str">
        <f t="shared" si="55"/>
        <v>good</v>
      </c>
    </row>
    <row r="15" spans="1:151">
      <c r="A15" s="55" t="s">
        <v>295</v>
      </c>
      <c r="B15" s="55" t="s">
        <v>288</v>
      </c>
      <c r="C15" s="55" t="s">
        <v>269</v>
      </c>
      <c r="D15" s="139" t="s">
        <v>389</v>
      </c>
      <c r="E15" s="139" t="s">
        <v>390</v>
      </c>
      <c r="F15" s="140">
        <v>1862</v>
      </c>
      <c r="G15" s="64">
        <v>5.4</v>
      </c>
      <c r="H15" s="59">
        <v>6.43</v>
      </c>
      <c r="I15" s="59">
        <v>53.7</v>
      </c>
      <c r="J15" s="59">
        <v>2.5</v>
      </c>
      <c r="K15" s="59">
        <v>0</v>
      </c>
      <c r="L15" s="59">
        <v>0</v>
      </c>
      <c r="M15" s="59">
        <v>0</v>
      </c>
      <c r="N15" s="65">
        <v>1.43</v>
      </c>
      <c r="O15" s="64">
        <v>5.0999999999999996</v>
      </c>
      <c r="P15" s="59">
        <v>7.11</v>
      </c>
      <c r="Q15" s="59">
        <v>28.5</v>
      </c>
      <c r="R15" s="59">
        <v>2</v>
      </c>
      <c r="S15" s="59">
        <v>0</v>
      </c>
      <c r="T15" s="59">
        <v>0.35</v>
      </c>
      <c r="U15" s="59">
        <v>0</v>
      </c>
      <c r="V15" s="65">
        <v>1.87</v>
      </c>
      <c r="W15" s="72">
        <v>7.5</v>
      </c>
      <c r="X15" s="70">
        <v>7</v>
      </c>
      <c r="Y15" s="70">
        <v>1000</v>
      </c>
      <c r="Z15" s="70">
        <v>10</v>
      </c>
      <c r="AA15" s="70">
        <v>1.5</v>
      </c>
      <c r="AB15" s="70">
        <v>1</v>
      </c>
      <c r="AC15" s="70">
        <v>0.3</v>
      </c>
      <c r="AD15" s="76">
        <v>5</v>
      </c>
      <c r="AE15" s="72">
        <v>7.5</v>
      </c>
      <c r="AF15" s="70">
        <v>7</v>
      </c>
      <c r="AG15" s="70">
        <v>1000</v>
      </c>
      <c r="AH15" s="70">
        <v>10</v>
      </c>
      <c r="AI15" s="70">
        <v>1.5</v>
      </c>
      <c r="AJ15" s="70">
        <v>1</v>
      </c>
      <c r="AK15" s="70">
        <v>0.3</v>
      </c>
      <c r="AL15" s="76">
        <v>5</v>
      </c>
      <c r="AM15" s="82">
        <v>4</v>
      </c>
      <c r="AN15" s="80">
        <v>5</v>
      </c>
      <c r="AO15" s="80">
        <v>3</v>
      </c>
      <c r="AP15" s="80">
        <v>5</v>
      </c>
      <c r="AQ15" s="80">
        <v>4</v>
      </c>
      <c r="AR15" s="80">
        <v>4</v>
      </c>
      <c r="AS15" s="80">
        <v>3</v>
      </c>
      <c r="AT15" s="80">
        <v>3</v>
      </c>
      <c r="AU15" s="85">
        <f t="shared" si="2"/>
        <v>31</v>
      </c>
      <c r="AV15" s="88">
        <v>0</v>
      </c>
      <c r="AW15" s="86">
        <v>0</v>
      </c>
      <c r="AX15" s="86">
        <v>0</v>
      </c>
      <c r="AY15" s="86">
        <v>0</v>
      </c>
      <c r="AZ15" s="86">
        <v>0</v>
      </c>
      <c r="BA15" s="86">
        <v>0</v>
      </c>
      <c r="BB15" s="86">
        <v>0</v>
      </c>
      <c r="BC15" s="90">
        <v>0</v>
      </c>
      <c r="BD15" s="88">
        <v>0</v>
      </c>
      <c r="BE15" s="86">
        <v>0</v>
      </c>
      <c r="BF15" s="86">
        <v>0</v>
      </c>
      <c r="BG15" s="86">
        <v>0</v>
      </c>
      <c r="BH15" s="86">
        <v>0</v>
      </c>
      <c r="BI15" s="86">
        <v>0</v>
      </c>
      <c r="BJ15" s="86">
        <v>0</v>
      </c>
      <c r="BK15" s="90">
        <v>0</v>
      </c>
      <c r="BL15" s="95">
        <v>1</v>
      </c>
      <c r="BM15" s="93">
        <v>1</v>
      </c>
      <c r="BN15" s="93">
        <v>1</v>
      </c>
      <c r="BO15" s="93">
        <v>1</v>
      </c>
      <c r="BP15" s="93">
        <v>1</v>
      </c>
      <c r="BQ15" s="93">
        <v>1</v>
      </c>
      <c r="BR15" s="93">
        <v>1</v>
      </c>
      <c r="BS15" s="97">
        <v>1</v>
      </c>
      <c r="BT15" s="95">
        <v>1</v>
      </c>
      <c r="BU15" s="93">
        <v>1</v>
      </c>
      <c r="BV15" s="93">
        <v>1</v>
      </c>
      <c r="BW15" s="93">
        <v>1</v>
      </c>
      <c r="BX15" s="93">
        <v>1</v>
      </c>
      <c r="BY15" s="93">
        <v>1</v>
      </c>
      <c r="BZ15" s="93">
        <v>1</v>
      </c>
      <c r="CA15" s="97">
        <v>1</v>
      </c>
      <c r="CB15" s="102">
        <v>4</v>
      </c>
      <c r="CC15" s="100">
        <v>5</v>
      </c>
      <c r="CD15" s="100">
        <v>3</v>
      </c>
      <c r="CE15" s="100">
        <v>5</v>
      </c>
      <c r="CF15" s="100">
        <v>4</v>
      </c>
      <c r="CG15" s="100">
        <v>4</v>
      </c>
      <c r="CH15" s="100">
        <v>3</v>
      </c>
      <c r="CI15" s="100">
        <v>3</v>
      </c>
      <c r="CJ15" s="102">
        <v>4</v>
      </c>
      <c r="CK15" s="100">
        <v>5</v>
      </c>
      <c r="CL15" s="100">
        <v>3</v>
      </c>
      <c r="CM15" s="100">
        <v>5</v>
      </c>
      <c r="CN15" s="100">
        <v>4</v>
      </c>
      <c r="CO15" s="100">
        <v>4</v>
      </c>
      <c r="CP15" s="100">
        <v>3</v>
      </c>
      <c r="CQ15" s="100">
        <v>3</v>
      </c>
      <c r="CR15" s="106">
        <f t="shared" si="3"/>
        <v>31</v>
      </c>
      <c r="CS15" s="111">
        <f t="shared" si="4"/>
        <v>31</v>
      </c>
      <c r="CT15" s="177">
        <f t="shared" si="5"/>
        <v>0.12903225806451613</v>
      </c>
      <c r="CU15" s="178">
        <f t="shared" si="6"/>
        <v>0.16129032258064516</v>
      </c>
      <c r="CV15" s="178">
        <f t="shared" si="7"/>
        <v>9.6774193548387094E-2</v>
      </c>
      <c r="CW15" s="178">
        <f t="shared" si="8"/>
        <v>0.16129032258064516</v>
      </c>
      <c r="CX15" s="178">
        <f t="shared" si="9"/>
        <v>0.12903225806451613</v>
      </c>
      <c r="CY15" s="178">
        <f t="shared" si="10"/>
        <v>0.12903225806451613</v>
      </c>
      <c r="CZ15" s="178">
        <f t="shared" si="11"/>
        <v>9.6774193548387094E-2</v>
      </c>
      <c r="DA15" s="179">
        <f t="shared" si="12"/>
        <v>9.6774193548387094E-2</v>
      </c>
      <c r="DB15" s="177">
        <f t="shared" si="13"/>
        <v>0.12903225806451613</v>
      </c>
      <c r="DC15" s="178">
        <f t="shared" si="14"/>
        <v>0.16129032258064516</v>
      </c>
      <c r="DD15" s="178">
        <f t="shared" si="15"/>
        <v>9.6774193548387094E-2</v>
      </c>
      <c r="DE15" s="178">
        <f t="shared" si="16"/>
        <v>0.16129032258064516</v>
      </c>
      <c r="DF15" s="178">
        <f t="shared" si="17"/>
        <v>0.12903225806451613</v>
      </c>
      <c r="DG15" s="178">
        <f t="shared" si="18"/>
        <v>0.12903225806451613</v>
      </c>
      <c r="DH15" s="178">
        <f t="shared" si="19"/>
        <v>9.6774193548387094E-2</v>
      </c>
      <c r="DI15" s="179">
        <f t="shared" si="20"/>
        <v>9.6774193548387094E-2</v>
      </c>
      <c r="DJ15" s="121">
        <f t="shared" si="21"/>
        <v>72.000000000000014</v>
      </c>
      <c r="DK15" s="122">
        <f t="shared" si="22"/>
        <v>91.857142857142847</v>
      </c>
      <c r="DL15" s="122">
        <f t="shared" si="23"/>
        <v>5.37</v>
      </c>
      <c r="DM15" s="122">
        <f t="shared" si="24"/>
        <v>25</v>
      </c>
      <c r="DN15" s="122">
        <f t="shared" si="25"/>
        <v>0</v>
      </c>
      <c r="DO15" s="122">
        <f t="shared" si="26"/>
        <v>0</v>
      </c>
      <c r="DP15" s="122">
        <f t="shared" si="27"/>
        <v>0</v>
      </c>
      <c r="DQ15" s="123">
        <f t="shared" si="28"/>
        <v>28.599999999999998</v>
      </c>
      <c r="DR15" s="121">
        <f t="shared" si="29"/>
        <v>68</v>
      </c>
      <c r="DS15" s="122">
        <f t="shared" si="30"/>
        <v>101.57142857142858</v>
      </c>
      <c r="DT15" s="122">
        <f t="shared" si="31"/>
        <v>2.85</v>
      </c>
      <c r="DU15" s="122">
        <f t="shared" si="32"/>
        <v>20</v>
      </c>
      <c r="DV15" s="122">
        <f t="shared" si="33"/>
        <v>0</v>
      </c>
      <c r="DW15" s="122">
        <f t="shared" si="34"/>
        <v>35</v>
      </c>
      <c r="DX15" s="122">
        <f t="shared" si="35"/>
        <v>0</v>
      </c>
      <c r="DY15" s="123">
        <f t="shared" si="36"/>
        <v>37.4</v>
      </c>
      <c r="DZ15" s="128">
        <f t="shared" si="37"/>
        <v>9.2903225806451637</v>
      </c>
      <c r="EA15" s="126">
        <f t="shared" si="38"/>
        <v>14.815668202764975</v>
      </c>
      <c r="EB15" s="126">
        <f t="shared" si="39"/>
        <v>0.51967741935483869</v>
      </c>
      <c r="EC15" s="126">
        <f t="shared" si="40"/>
        <v>4.032258064516129</v>
      </c>
      <c r="ED15" s="126">
        <f t="shared" si="41"/>
        <v>0</v>
      </c>
      <c r="EE15" s="126">
        <f t="shared" si="42"/>
        <v>0</v>
      </c>
      <c r="EF15" s="126">
        <f t="shared" si="43"/>
        <v>0</v>
      </c>
      <c r="EG15" s="130">
        <f t="shared" si="44"/>
        <v>2.7677419354838708</v>
      </c>
      <c r="EH15" s="128">
        <f t="shared" si="45"/>
        <v>8.7741935483870961</v>
      </c>
      <c r="EI15" s="126">
        <f t="shared" si="46"/>
        <v>16.382488479262673</v>
      </c>
      <c r="EJ15" s="126">
        <f t="shared" si="47"/>
        <v>0.27580645161290324</v>
      </c>
      <c r="EK15" s="126">
        <f t="shared" si="48"/>
        <v>3.225806451612903</v>
      </c>
      <c r="EL15" s="126">
        <f t="shared" si="49"/>
        <v>0</v>
      </c>
      <c r="EM15" s="126">
        <f t="shared" si="50"/>
        <v>4.5161290322580641</v>
      </c>
      <c r="EN15" s="126">
        <f t="shared" si="51"/>
        <v>0</v>
      </c>
      <c r="EO15" s="130">
        <f t="shared" si="52"/>
        <v>3.6193548387096772</v>
      </c>
      <c r="EP15" s="106">
        <f>SUM(DZ15:EG15)</f>
        <v>31.425668202764975</v>
      </c>
      <c r="EQ15" s="107">
        <f t="shared" si="54"/>
        <v>36.793778801843317</v>
      </c>
      <c r="ER15" s="186" t="s">
        <v>86</v>
      </c>
      <c r="ES15" s="186" t="s">
        <v>86</v>
      </c>
      <c r="ET15" t="str">
        <f t="shared" si="55"/>
        <v>good</v>
      </c>
      <c r="EU15" t="str">
        <f t="shared" si="55"/>
        <v>good</v>
      </c>
    </row>
    <row r="16" spans="1:151">
      <c r="A16" s="55" t="s">
        <v>295</v>
      </c>
      <c r="B16" s="55" t="s">
        <v>288</v>
      </c>
      <c r="C16" s="55" t="s">
        <v>270</v>
      </c>
      <c r="D16" s="139" t="s">
        <v>391</v>
      </c>
      <c r="E16" s="139" t="s">
        <v>392</v>
      </c>
      <c r="F16" s="140">
        <v>1739</v>
      </c>
      <c r="G16" s="64">
        <v>5</v>
      </c>
      <c r="H16" s="59">
        <v>7.17</v>
      </c>
      <c r="I16" s="59">
        <v>26</v>
      </c>
      <c r="J16" s="59">
        <v>2.9</v>
      </c>
      <c r="K16" s="59">
        <v>1</v>
      </c>
      <c r="L16" s="59">
        <v>0.01</v>
      </c>
      <c r="M16" s="59">
        <v>0</v>
      </c>
      <c r="N16" s="65">
        <v>2.06</v>
      </c>
      <c r="O16" s="64">
        <v>5.0999999999999996</v>
      </c>
      <c r="P16" s="59">
        <v>7.83</v>
      </c>
      <c r="Q16" s="59">
        <v>2.5</v>
      </c>
      <c r="R16" s="59">
        <v>0</v>
      </c>
      <c r="S16" s="59">
        <v>0</v>
      </c>
      <c r="T16" s="59">
        <v>0</v>
      </c>
      <c r="U16" s="59">
        <v>0</v>
      </c>
      <c r="V16" s="65">
        <v>1.91</v>
      </c>
      <c r="W16" s="72">
        <v>7.5</v>
      </c>
      <c r="X16" s="70">
        <v>7</v>
      </c>
      <c r="Y16" s="70">
        <v>1000</v>
      </c>
      <c r="Z16" s="70">
        <v>10</v>
      </c>
      <c r="AA16" s="70">
        <v>1.5</v>
      </c>
      <c r="AB16" s="70">
        <v>1</v>
      </c>
      <c r="AC16" s="70">
        <v>0.3</v>
      </c>
      <c r="AD16" s="76">
        <v>5</v>
      </c>
      <c r="AE16" s="72">
        <v>7.5</v>
      </c>
      <c r="AF16" s="70">
        <v>7</v>
      </c>
      <c r="AG16" s="70">
        <v>1000</v>
      </c>
      <c r="AH16" s="70">
        <v>10</v>
      </c>
      <c r="AI16" s="70">
        <v>1.5</v>
      </c>
      <c r="AJ16" s="70">
        <v>1</v>
      </c>
      <c r="AK16" s="70">
        <v>0.3</v>
      </c>
      <c r="AL16" s="76">
        <v>5</v>
      </c>
      <c r="AM16" s="82">
        <v>4</v>
      </c>
      <c r="AN16" s="80">
        <v>5</v>
      </c>
      <c r="AO16" s="80">
        <v>3</v>
      </c>
      <c r="AP16" s="80">
        <v>5</v>
      </c>
      <c r="AQ16" s="80">
        <v>4</v>
      </c>
      <c r="AR16" s="80">
        <v>4</v>
      </c>
      <c r="AS16" s="80">
        <v>3</v>
      </c>
      <c r="AT16" s="80">
        <v>3</v>
      </c>
      <c r="AU16" s="85">
        <f t="shared" si="2"/>
        <v>31</v>
      </c>
      <c r="AV16" s="88">
        <v>0</v>
      </c>
      <c r="AW16" s="86">
        <v>0</v>
      </c>
      <c r="AX16" s="86">
        <v>0</v>
      </c>
      <c r="AY16" s="86">
        <v>0</v>
      </c>
      <c r="AZ16" s="86">
        <v>0</v>
      </c>
      <c r="BA16" s="86">
        <v>0</v>
      </c>
      <c r="BB16" s="86">
        <v>0</v>
      </c>
      <c r="BC16" s="90">
        <v>0</v>
      </c>
      <c r="BD16" s="88">
        <v>0</v>
      </c>
      <c r="BE16" s="86">
        <v>0</v>
      </c>
      <c r="BF16" s="86">
        <v>0</v>
      </c>
      <c r="BG16" s="86">
        <v>0</v>
      </c>
      <c r="BH16" s="86">
        <v>0</v>
      </c>
      <c r="BI16" s="86">
        <v>0</v>
      </c>
      <c r="BJ16" s="86">
        <v>0</v>
      </c>
      <c r="BK16" s="90">
        <v>0</v>
      </c>
      <c r="BL16" s="95">
        <v>1</v>
      </c>
      <c r="BM16" s="93">
        <v>1</v>
      </c>
      <c r="BN16" s="93">
        <v>1</v>
      </c>
      <c r="BO16" s="93">
        <v>1</v>
      </c>
      <c r="BP16" s="93">
        <v>1</v>
      </c>
      <c r="BQ16" s="93">
        <v>1</v>
      </c>
      <c r="BR16" s="93">
        <v>1</v>
      </c>
      <c r="BS16" s="97">
        <v>1</v>
      </c>
      <c r="BT16" s="95">
        <v>1</v>
      </c>
      <c r="BU16" s="93">
        <v>1</v>
      </c>
      <c r="BV16" s="93">
        <v>1</v>
      </c>
      <c r="BW16" s="93">
        <v>1</v>
      </c>
      <c r="BX16" s="93">
        <v>1</v>
      </c>
      <c r="BY16" s="93">
        <v>1</v>
      </c>
      <c r="BZ16" s="93">
        <v>1</v>
      </c>
      <c r="CA16" s="97">
        <v>1</v>
      </c>
      <c r="CB16" s="102">
        <v>4</v>
      </c>
      <c r="CC16" s="100">
        <v>5</v>
      </c>
      <c r="CD16" s="100">
        <v>3</v>
      </c>
      <c r="CE16" s="100">
        <v>5</v>
      </c>
      <c r="CF16" s="100">
        <v>4</v>
      </c>
      <c r="CG16" s="100">
        <v>4</v>
      </c>
      <c r="CH16" s="100">
        <v>3</v>
      </c>
      <c r="CI16" s="100">
        <v>3</v>
      </c>
      <c r="CJ16" s="102">
        <v>4</v>
      </c>
      <c r="CK16" s="100">
        <v>5</v>
      </c>
      <c r="CL16" s="100">
        <v>3</v>
      </c>
      <c r="CM16" s="100">
        <v>5</v>
      </c>
      <c r="CN16" s="100">
        <v>4</v>
      </c>
      <c r="CO16" s="100">
        <v>4</v>
      </c>
      <c r="CP16" s="100">
        <v>3</v>
      </c>
      <c r="CQ16" s="100">
        <v>3</v>
      </c>
      <c r="CR16" s="106">
        <f t="shared" si="3"/>
        <v>31</v>
      </c>
      <c r="CS16" s="111">
        <f t="shared" si="4"/>
        <v>31</v>
      </c>
      <c r="CT16" s="177">
        <f t="shared" si="5"/>
        <v>0.12903225806451613</v>
      </c>
      <c r="CU16" s="178">
        <f t="shared" si="6"/>
        <v>0.16129032258064516</v>
      </c>
      <c r="CV16" s="178">
        <f t="shared" si="7"/>
        <v>9.6774193548387094E-2</v>
      </c>
      <c r="CW16" s="178">
        <f t="shared" si="8"/>
        <v>0.16129032258064516</v>
      </c>
      <c r="CX16" s="178">
        <f t="shared" si="9"/>
        <v>0.12903225806451613</v>
      </c>
      <c r="CY16" s="178">
        <f t="shared" si="10"/>
        <v>0.12903225806451613</v>
      </c>
      <c r="CZ16" s="178">
        <f t="shared" si="11"/>
        <v>9.6774193548387094E-2</v>
      </c>
      <c r="DA16" s="179">
        <f t="shared" si="12"/>
        <v>9.6774193548387094E-2</v>
      </c>
      <c r="DB16" s="177">
        <f t="shared" si="13"/>
        <v>0.12903225806451613</v>
      </c>
      <c r="DC16" s="178">
        <f t="shared" si="14"/>
        <v>0.16129032258064516</v>
      </c>
      <c r="DD16" s="178">
        <f t="shared" si="15"/>
        <v>9.6774193548387094E-2</v>
      </c>
      <c r="DE16" s="178">
        <f t="shared" si="16"/>
        <v>0.16129032258064516</v>
      </c>
      <c r="DF16" s="178">
        <f t="shared" si="17"/>
        <v>0.12903225806451613</v>
      </c>
      <c r="DG16" s="178">
        <f t="shared" si="18"/>
        <v>0.12903225806451613</v>
      </c>
      <c r="DH16" s="178">
        <f t="shared" si="19"/>
        <v>9.6774193548387094E-2</v>
      </c>
      <c r="DI16" s="179">
        <f t="shared" si="20"/>
        <v>9.6774193548387094E-2</v>
      </c>
      <c r="DJ16" s="121">
        <f t="shared" si="21"/>
        <v>66.666666666666657</v>
      </c>
      <c r="DK16" s="122">
        <f t="shared" si="22"/>
        <v>102.42857142857143</v>
      </c>
      <c r="DL16" s="122">
        <f t="shared" si="23"/>
        <v>2.6</v>
      </c>
      <c r="DM16" s="122">
        <f t="shared" si="24"/>
        <v>28.999999999999996</v>
      </c>
      <c r="DN16" s="122">
        <f t="shared" si="25"/>
        <v>66.666666666666657</v>
      </c>
      <c r="DO16" s="122">
        <f t="shared" si="26"/>
        <v>1</v>
      </c>
      <c r="DP16" s="122">
        <f t="shared" si="27"/>
        <v>0</v>
      </c>
      <c r="DQ16" s="123">
        <f t="shared" si="28"/>
        <v>41.2</v>
      </c>
      <c r="DR16" s="121">
        <f t="shared" si="29"/>
        <v>68</v>
      </c>
      <c r="DS16" s="122">
        <f t="shared" si="30"/>
        <v>111.85714285714286</v>
      </c>
      <c r="DT16" s="122">
        <f t="shared" si="31"/>
        <v>0.25</v>
      </c>
      <c r="DU16" s="122">
        <f t="shared" si="32"/>
        <v>0</v>
      </c>
      <c r="DV16" s="122">
        <f t="shared" si="33"/>
        <v>0</v>
      </c>
      <c r="DW16" s="122">
        <f t="shared" si="34"/>
        <v>0</v>
      </c>
      <c r="DX16" s="122">
        <f t="shared" si="35"/>
        <v>0</v>
      </c>
      <c r="DY16" s="123">
        <f t="shared" si="36"/>
        <v>38.200000000000003</v>
      </c>
      <c r="DZ16" s="128">
        <f t="shared" si="37"/>
        <v>8.6021505376344063</v>
      </c>
      <c r="EA16" s="126">
        <f t="shared" si="38"/>
        <v>16.52073732718894</v>
      </c>
      <c r="EB16" s="126">
        <f t="shared" si="39"/>
        <v>0.25161290322580643</v>
      </c>
      <c r="EC16" s="126">
        <f t="shared" si="40"/>
        <v>4.6774193548387091</v>
      </c>
      <c r="ED16" s="126">
        <f t="shared" si="41"/>
        <v>8.6021505376344063</v>
      </c>
      <c r="EE16" s="126">
        <f t="shared" si="42"/>
        <v>0.12903225806451613</v>
      </c>
      <c r="EF16" s="126">
        <f t="shared" si="43"/>
        <v>0</v>
      </c>
      <c r="EG16" s="130">
        <f t="shared" si="44"/>
        <v>3.9870967741935486</v>
      </c>
      <c r="EH16" s="128">
        <f t="shared" si="45"/>
        <v>8.7741935483870961</v>
      </c>
      <c r="EI16" s="126">
        <f t="shared" si="46"/>
        <v>18.041474654377879</v>
      </c>
      <c r="EJ16" s="126">
        <f t="shared" si="47"/>
        <v>2.4193548387096774E-2</v>
      </c>
      <c r="EK16" s="126">
        <f t="shared" si="48"/>
        <v>0</v>
      </c>
      <c r="EL16" s="126">
        <f t="shared" si="49"/>
        <v>0</v>
      </c>
      <c r="EM16" s="126">
        <f t="shared" si="50"/>
        <v>0</v>
      </c>
      <c r="EN16" s="126">
        <f t="shared" si="51"/>
        <v>0</v>
      </c>
      <c r="EO16" s="130">
        <f t="shared" si="52"/>
        <v>3.6967741935483871</v>
      </c>
      <c r="EP16" s="106">
        <f t="shared" si="53"/>
        <v>42.770199692780331</v>
      </c>
      <c r="EQ16" s="107">
        <f t="shared" si="54"/>
        <v>30.536635944700457</v>
      </c>
      <c r="ER16" s="186" t="s">
        <v>86</v>
      </c>
      <c r="ES16" s="186" t="s">
        <v>86</v>
      </c>
      <c r="ET16" t="str">
        <f t="shared" si="55"/>
        <v>good</v>
      </c>
      <c r="EU16" t="str">
        <f t="shared" si="55"/>
        <v>good</v>
      </c>
    </row>
    <row r="17" spans="1:151">
      <c r="A17" s="55" t="s">
        <v>295</v>
      </c>
      <c r="B17" s="55" t="s">
        <v>288</v>
      </c>
      <c r="C17" s="55" t="s">
        <v>271</v>
      </c>
      <c r="D17" s="139" t="s">
        <v>393</v>
      </c>
      <c r="E17" s="139" t="s">
        <v>394</v>
      </c>
      <c r="F17" s="140">
        <v>1399</v>
      </c>
      <c r="G17" s="64">
        <v>5.5</v>
      </c>
      <c r="H17" s="59">
        <v>7.08</v>
      </c>
      <c r="I17" s="59">
        <v>79.8</v>
      </c>
      <c r="J17" s="59">
        <v>29</v>
      </c>
      <c r="K17" s="59">
        <v>1</v>
      </c>
      <c r="L17" s="59">
        <v>0</v>
      </c>
      <c r="M17" s="59">
        <v>0</v>
      </c>
      <c r="N17" s="65">
        <v>5.49</v>
      </c>
      <c r="O17" s="64">
        <v>5.3</v>
      </c>
      <c r="P17" s="59">
        <v>6.7</v>
      </c>
      <c r="Q17" s="59">
        <v>55.6</v>
      </c>
      <c r="R17" s="59">
        <v>2</v>
      </c>
      <c r="S17" s="59">
        <v>0</v>
      </c>
      <c r="T17" s="59">
        <v>0.35</v>
      </c>
      <c r="U17" s="59">
        <v>0</v>
      </c>
      <c r="V17" s="65">
        <v>1.78</v>
      </c>
      <c r="W17" s="72">
        <v>7.5</v>
      </c>
      <c r="X17" s="70">
        <v>7</v>
      </c>
      <c r="Y17" s="70">
        <v>1000</v>
      </c>
      <c r="Z17" s="70">
        <v>10</v>
      </c>
      <c r="AA17" s="70">
        <v>1.5</v>
      </c>
      <c r="AB17" s="70">
        <v>1</v>
      </c>
      <c r="AC17" s="70">
        <v>0.3</v>
      </c>
      <c r="AD17" s="76">
        <v>5</v>
      </c>
      <c r="AE17" s="72">
        <v>7.5</v>
      </c>
      <c r="AF17" s="70">
        <v>7</v>
      </c>
      <c r="AG17" s="70">
        <v>1000</v>
      </c>
      <c r="AH17" s="70">
        <v>10</v>
      </c>
      <c r="AI17" s="70">
        <v>1.5</v>
      </c>
      <c r="AJ17" s="70">
        <v>1</v>
      </c>
      <c r="AK17" s="70">
        <v>0.3</v>
      </c>
      <c r="AL17" s="76">
        <v>5</v>
      </c>
      <c r="AM17" s="82">
        <v>4</v>
      </c>
      <c r="AN17" s="80">
        <v>5</v>
      </c>
      <c r="AO17" s="80">
        <v>3</v>
      </c>
      <c r="AP17" s="80">
        <v>5</v>
      </c>
      <c r="AQ17" s="80">
        <v>4</v>
      </c>
      <c r="AR17" s="80">
        <v>4</v>
      </c>
      <c r="AS17" s="80">
        <v>3</v>
      </c>
      <c r="AT17" s="80">
        <v>3</v>
      </c>
      <c r="AU17" s="85">
        <f t="shared" si="2"/>
        <v>31</v>
      </c>
      <c r="AV17" s="88">
        <v>0</v>
      </c>
      <c r="AW17" s="86">
        <v>0</v>
      </c>
      <c r="AX17" s="86">
        <v>0</v>
      </c>
      <c r="AY17" s="86">
        <v>0</v>
      </c>
      <c r="AZ17" s="86">
        <v>0</v>
      </c>
      <c r="BA17" s="86">
        <v>0</v>
      </c>
      <c r="BB17" s="86">
        <v>0</v>
      </c>
      <c r="BC17" s="90">
        <v>0</v>
      </c>
      <c r="BD17" s="88">
        <v>0</v>
      </c>
      <c r="BE17" s="86">
        <v>0</v>
      </c>
      <c r="BF17" s="86">
        <v>0</v>
      </c>
      <c r="BG17" s="86">
        <v>0</v>
      </c>
      <c r="BH17" s="86">
        <v>0</v>
      </c>
      <c r="BI17" s="86">
        <v>0</v>
      </c>
      <c r="BJ17" s="86">
        <v>0</v>
      </c>
      <c r="BK17" s="90">
        <v>0</v>
      </c>
      <c r="BL17" s="95">
        <v>1</v>
      </c>
      <c r="BM17" s="93">
        <v>1</v>
      </c>
      <c r="BN17" s="93">
        <v>1</v>
      </c>
      <c r="BO17" s="93">
        <v>1</v>
      </c>
      <c r="BP17" s="93">
        <v>1</v>
      </c>
      <c r="BQ17" s="93">
        <v>1</v>
      </c>
      <c r="BR17" s="93">
        <v>1</v>
      </c>
      <c r="BS17" s="97">
        <v>1</v>
      </c>
      <c r="BT17" s="95">
        <v>1</v>
      </c>
      <c r="BU17" s="93">
        <v>1</v>
      </c>
      <c r="BV17" s="93">
        <v>1</v>
      </c>
      <c r="BW17" s="93">
        <v>1</v>
      </c>
      <c r="BX17" s="93">
        <v>1</v>
      </c>
      <c r="BY17" s="93">
        <v>1</v>
      </c>
      <c r="BZ17" s="93">
        <v>1</v>
      </c>
      <c r="CA17" s="97">
        <v>1</v>
      </c>
      <c r="CB17" s="102">
        <v>4</v>
      </c>
      <c r="CC17" s="100">
        <v>5</v>
      </c>
      <c r="CD17" s="100">
        <v>3</v>
      </c>
      <c r="CE17" s="100">
        <v>5</v>
      </c>
      <c r="CF17" s="100">
        <v>4</v>
      </c>
      <c r="CG17" s="100">
        <v>4</v>
      </c>
      <c r="CH17" s="100">
        <v>3</v>
      </c>
      <c r="CI17" s="100">
        <v>3</v>
      </c>
      <c r="CJ17" s="102">
        <v>4</v>
      </c>
      <c r="CK17" s="100">
        <v>5</v>
      </c>
      <c r="CL17" s="100">
        <v>3</v>
      </c>
      <c r="CM17" s="100">
        <v>5</v>
      </c>
      <c r="CN17" s="100">
        <v>4</v>
      </c>
      <c r="CO17" s="100">
        <v>4</v>
      </c>
      <c r="CP17" s="100">
        <v>3</v>
      </c>
      <c r="CQ17" s="100">
        <v>3</v>
      </c>
      <c r="CR17" s="106">
        <f t="shared" si="3"/>
        <v>31</v>
      </c>
      <c r="CS17" s="111">
        <f t="shared" si="4"/>
        <v>31</v>
      </c>
      <c r="CT17" s="177">
        <f t="shared" si="5"/>
        <v>0.12903225806451613</v>
      </c>
      <c r="CU17" s="178">
        <f t="shared" si="6"/>
        <v>0.16129032258064516</v>
      </c>
      <c r="CV17" s="178">
        <f t="shared" si="7"/>
        <v>9.6774193548387094E-2</v>
      </c>
      <c r="CW17" s="178">
        <f t="shared" si="8"/>
        <v>0.16129032258064516</v>
      </c>
      <c r="CX17" s="178">
        <f t="shared" si="9"/>
        <v>0.12903225806451613</v>
      </c>
      <c r="CY17" s="178">
        <f t="shared" si="10"/>
        <v>0.12903225806451613</v>
      </c>
      <c r="CZ17" s="178">
        <f t="shared" si="11"/>
        <v>9.6774193548387094E-2</v>
      </c>
      <c r="DA17" s="179">
        <f t="shared" si="12"/>
        <v>9.6774193548387094E-2</v>
      </c>
      <c r="DB17" s="177">
        <f t="shared" si="13"/>
        <v>0.12903225806451613</v>
      </c>
      <c r="DC17" s="178">
        <f t="shared" si="14"/>
        <v>0.16129032258064516</v>
      </c>
      <c r="DD17" s="178">
        <f t="shared" si="15"/>
        <v>9.6774193548387094E-2</v>
      </c>
      <c r="DE17" s="178">
        <f t="shared" si="16"/>
        <v>0.16129032258064516</v>
      </c>
      <c r="DF17" s="178">
        <f t="shared" si="17"/>
        <v>0.12903225806451613</v>
      </c>
      <c r="DG17" s="178">
        <f t="shared" si="18"/>
        <v>0.12903225806451613</v>
      </c>
      <c r="DH17" s="178">
        <f t="shared" si="19"/>
        <v>9.6774193548387094E-2</v>
      </c>
      <c r="DI17" s="179">
        <f t="shared" si="20"/>
        <v>9.6774193548387094E-2</v>
      </c>
      <c r="DJ17" s="121">
        <f t="shared" si="21"/>
        <v>73.333333333333329</v>
      </c>
      <c r="DK17" s="122">
        <f t="shared" si="22"/>
        <v>101.14285714285714</v>
      </c>
      <c r="DL17" s="122">
        <f t="shared" si="23"/>
        <v>7.9799999999999995</v>
      </c>
      <c r="DM17" s="122">
        <f t="shared" si="24"/>
        <v>290</v>
      </c>
      <c r="DN17" s="122">
        <f t="shared" si="25"/>
        <v>66.666666666666657</v>
      </c>
      <c r="DO17" s="122">
        <f t="shared" si="26"/>
        <v>0</v>
      </c>
      <c r="DP17" s="122">
        <f t="shared" si="27"/>
        <v>0</v>
      </c>
      <c r="DQ17" s="123">
        <f t="shared" si="28"/>
        <v>109.80000000000001</v>
      </c>
      <c r="DR17" s="121">
        <f t="shared" si="29"/>
        <v>70.666666666666671</v>
      </c>
      <c r="DS17" s="122">
        <f t="shared" si="30"/>
        <v>95.714285714285722</v>
      </c>
      <c r="DT17" s="122">
        <f t="shared" si="31"/>
        <v>5.5600000000000005</v>
      </c>
      <c r="DU17" s="122">
        <f t="shared" si="32"/>
        <v>20</v>
      </c>
      <c r="DV17" s="122">
        <f t="shared" si="33"/>
        <v>0</v>
      </c>
      <c r="DW17" s="122">
        <f t="shared" si="34"/>
        <v>35</v>
      </c>
      <c r="DX17" s="122">
        <f t="shared" si="35"/>
        <v>0</v>
      </c>
      <c r="DY17" s="123">
        <f t="shared" si="36"/>
        <v>35.6</v>
      </c>
      <c r="DZ17" s="128">
        <f t="shared" si="37"/>
        <v>9.4623655913978482</v>
      </c>
      <c r="EA17" s="126">
        <f t="shared" si="38"/>
        <v>16.313364055299537</v>
      </c>
      <c r="EB17" s="126">
        <f t="shared" si="39"/>
        <v>0.77225806451612899</v>
      </c>
      <c r="EC17" s="126">
        <f t="shared" si="40"/>
        <v>46.774193548387096</v>
      </c>
      <c r="ED17" s="126">
        <f t="shared" si="41"/>
        <v>8.6021505376344063</v>
      </c>
      <c r="EE17" s="126">
        <f t="shared" si="42"/>
        <v>0</v>
      </c>
      <c r="EF17" s="126">
        <f t="shared" si="43"/>
        <v>0</v>
      </c>
      <c r="EG17" s="130">
        <f t="shared" si="44"/>
        <v>10.625806451612904</v>
      </c>
      <c r="EH17" s="128">
        <f t="shared" si="45"/>
        <v>9.1182795698924739</v>
      </c>
      <c r="EI17" s="126">
        <f t="shared" si="46"/>
        <v>15.437788018433181</v>
      </c>
      <c r="EJ17" s="126">
        <f t="shared" si="47"/>
        <v>0.53806451612903228</v>
      </c>
      <c r="EK17" s="126">
        <f t="shared" si="48"/>
        <v>3.225806451612903</v>
      </c>
      <c r="EL17" s="126">
        <f t="shared" si="49"/>
        <v>0</v>
      </c>
      <c r="EM17" s="126">
        <f t="shared" si="50"/>
        <v>4.5161290322580641</v>
      </c>
      <c r="EN17" s="126">
        <f t="shared" si="51"/>
        <v>0</v>
      </c>
      <c r="EO17" s="130">
        <f t="shared" si="52"/>
        <v>3.4451612903225808</v>
      </c>
      <c r="EP17" s="193">
        <f t="shared" si="53"/>
        <v>92.550138248847915</v>
      </c>
      <c r="EQ17" s="107">
        <f t="shared" si="54"/>
        <v>36.281228878648236</v>
      </c>
      <c r="ER17" s="190" t="s">
        <v>503</v>
      </c>
      <c r="ES17" s="186" t="s">
        <v>86</v>
      </c>
      <c r="ET17" t="str">
        <f t="shared" si="55"/>
        <v>fair</v>
      </c>
      <c r="EU17" t="str">
        <f t="shared" si="55"/>
        <v>good</v>
      </c>
    </row>
    <row r="18" spans="1:151">
      <c r="A18" s="55" t="s">
        <v>295</v>
      </c>
      <c r="B18" s="55" t="s">
        <v>288</v>
      </c>
      <c r="C18" s="55" t="s">
        <v>272</v>
      </c>
      <c r="D18" s="141" t="s">
        <v>395</v>
      </c>
      <c r="E18" s="141" t="s">
        <v>396</v>
      </c>
      <c r="F18" s="140">
        <v>692</v>
      </c>
      <c r="G18" s="64">
        <v>5.3</v>
      </c>
      <c r="H18" s="59">
        <v>6.33</v>
      </c>
      <c r="I18" s="59">
        <v>108.8</v>
      </c>
      <c r="J18" s="59">
        <v>15</v>
      </c>
      <c r="K18" s="59">
        <v>2</v>
      </c>
      <c r="L18" s="59">
        <v>0</v>
      </c>
      <c r="M18" s="59">
        <v>0</v>
      </c>
      <c r="N18" s="65">
        <v>3.33</v>
      </c>
      <c r="O18" s="64">
        <v>6.1</v>
      </c>
      <c r="P18" s="59">
        <v>8.6300000000000008</v>
      </c>
      <c r="Q18" s="59">
        <v>90</v>
      </c>
      <c r="R18" s="59">
        <v>0</v>
      </c>
      <c r="S18" s="59">
        <v>2</v>
      </c>
      <c r="T18" s="59">
        <v>0</v>
      </c>
      <c r="U18" s="59">
        <v>0</v>
      </c>
      <c r="V18" s="65">
        <v>1.31</v>
      </c>
      <c r="W18" s="72">
        <v>7.5</v>
      </c>
      <c r="X18" s="70">
        <v>7</v>
      </c>
      <c r="Y18" s="70">
        <v>1000</v>
      </c>
      <c r="Z18" s="70">
        <v>10</v>
      </c>
      <c r="AA18" s="70">
        <v>1.5</v>
      </c>
      <c r="AB18" s="70">
        <v>1</v>
      </c>
      <c r="AC18" s="70">
        <v>0.3</v>
      </c>
      <c r="AD18" s="76">
        <v>5</v>
      </c>
      <c r="AE18" s="72">
        <v>7.5</v>
      </c>
      <c r="AF18" s="70">
        <v>7</v>
      </c>
      <c r="AG18" s="70">
        <v>1000</v>
      </c>
      <c r="AH18" s="70">
        <v>10</v>
      </c>
      <c r="AI18" s="70">
        <v>1.5</v>
      </c>
      <c r="AJ18" s="70">
        <v>1</v>
      </c>
      <c r="AK18" s="70">
        <v>0.3</v>
      </c>
      <c r="AL18" s="76">
        <v>5</v>
      </c>
      <c r="AM18" s="82">
        <v>4</v>
      </c>
      <c r="AN18" s="80">
        <v>5</v>
      </c>
      <c r="AO18" s="80">
        <v>3</v>
      </c>
      <c r="AP18" s="80">
        <v>5</v>
      </c>
      <c r="AQ18" s="80">
        <v>4</v>
      </c>
      <c r="AR18" s="80">
        <v>4</v>
      </c>
      <c r="AS18" s="80">
        <v>3</v>
      </c>
      <c r="AT18" s="80">
        <v>3</v>
      </c>
      <c r="AU18" s="85">
        <f t="shared" si="2"/>
        <v>31</v>
      </c>
      <c r="AV18" s="88">
        <v>0</v>
      </c>
      <c r="AW18" s="86">
        <v>0</v>
      </c>
      <c r="AX18" s="86">
        <v>0</v>
      </c>
      <c r="AY18" s="86">
        <v>0</v>
      </c>
      <c r="AZ18" s="86">
        <v>0</v>
      </c>
      <c r="BA18" s="86">
        <v>0</v>
      </c>
      <c r="BB18" s="86">
        <v>0</v>
      </c>
      <c r="BC18" s="90">
        <v>0</v>
      </c>
      <c r="BD18" s="88">
        <v>0</v>
      </c>
      <c r="BE18" s="86">
        <v>0</v>
      </c>
      <c r="BF18" s="86">
        <v>0</v>
      </c>
      <c r="BG18" s="86">
        <v>0</v>
      </c>
      <c r="BH18" s="86">
        <v>0</v>
      </c>
      <c r="BI18" s="86">
        <v>0</v>
      </c>
      <c r="BJ18" s="86">
        <v>0</v>
      </c>
      <c r="BK18" s="90">
        <v>0</v>
      </c>
      <c r="BL18" s="95">
        <v>1</v>
      </c>
      <c r="BM18" s="93">
        <v>1</v>
      </c>
      <c r="BN18" s="93">
        <v>1</v>
      </c>
      <c r="BO18" s="93">
        <v>1</v>
      </c>
      <c r="BP18" s="93">
        <v>1</v>
      </c>
      <c r="BQ18" s="93">
        <v>1</v>
      </c>
      <c r="BR18" s="93">
        <v>1</v>
      </c>
      <c r="BS18" s="97">
        <v>1</v>
      </c>
      <c r="BT18" s="95">
        <v>1</v>
      </c>
      <c r="BU18" s="93">
        <v>1</v>
      </c>
      <c r="BV18" s="93">
        <v>1</v>
      </c>
      <c r="BW18" s="93">
        <v>1</v>
      </c>
      <c r="BX18" s="93">
        <v>1</v>
      </c>
      <c r="BY18" s="93">
        <v>1</v>
      </c>
      <c r="BZ18" s="93">
        <v>1</v>
      </c>
      <c r="CA18" s="97">
        <v>1</v>
      </c>
      <c r="CB18" s="102">
        <v>4</v>
      </c>
      <c r="CC18" s="100">
        <v>5</v>
      </c>
      <c r="CD18" s="100">
        <v>3</v>
      </c>
      <c r="CE18" s="100">
        <v>5</v>
      </c>
      <c r="CF18" s="100">
        <v>4</v>
      </c>
      <c r="CG18" s="100">
        <v>4</v>
      </c>
      <c r="CH18" s="100">
        <v>3</v>
      </c>
      <c r="CI18" s="100">
        <v>3</v>
      </c>
      <c r="CJ18" s="102">
        <v>4</v>
      </c>
      <c r="CK18" s="100">
        <v>5</v>
      </c>
      <c r="CL18" s="100">
        <v>3</v>
      </c>
      <c r="CM18" s="100">
        <v>5</v>
      </c>
      <c r="CN18" s="100">
        <v>4</v>
      </c>
      <c r="CO18" s="100">
        <v>4</v>
      </c>
      <c r="CP18" s="100">
        <v>3</v>
      </c>
      <c r="CQ18" s="100">
        <v>3</v>
      </c>
      <c r="CR18" s="106">
        <f t="shared" si="3"/>
        <v>31</v>
      </c>
      <c r="CS18" s="111">
        <f t="shared" si="4"/>
        <v>31</v>
      </c>
      <c r="CT18" s="177">
        <f t="shared" si="5"/>
        <v>0.12903225806451613</v>
      </c>
      <c r="CU18" s="178">
        <f t="shared" si="6"/>
        <v>0.16129032258064516</v>
      </c>
      <c r="CV18" s="178">
        <f t="shared" si="7"/>
        <v>9.6774193548387094E-2</v>
      </c>
      <c r="CW18" s="178">
        <f t="shared" si="8"/>
        <v>0.16129032258064516</v>
      </c>
      <c r="CX18" s="178">
        <f t="shared" si="9"/>
        <v>0.12903225806451613</v>
      </c>
      <c r="CY18" s="178">
        <f t="shared" si="10"/>
        <v>0.12903225806451613</v>
      </c>
      <c r="CZ18" s="178">
        <f t="shared" si="11"/>
        <v>9.6774193548387094E-2</v>
      </c>
      <c r="DA18" s="179">
        <f t="shared" si="12"/>
        <v>9.6774193548387094E-2</v>
      </c>
      <c r="DB18" s="177">
        <f t="shared" si="13"/>
        <v>0.12903225806451613</v>
      </c>
      <c r="DC18" s="178">
        <f t="shared" si="14"/>
        <v>0.16129032258064516</v>
      </c>
      <c r="DD18" s="178">
        <f t="shared" si="15"/>
        <v>9.6774193548387094E-2</v>
      </c>
      <c r="DE18" s="178">
        <f t="shared" si="16"/>
        <v>0.16129032258064516</v>
      </c>
      <c r="DF18" s="178">
        <f t="shared" si="17"/>
        <v>0.12903225806451613</v>
      </c>
      <c r="DG18" s="178">
        <f t="shared" si="18"/>
        <v>0.12903225806451613</v>
      </c>
      <c r="DH18" s="178">
        <f t="shared" si="19"/>
        <v>9.6774193548387094E-2</v>
      </c>
      <c r="DI18" s="179">
        <f t="shared" si="20"/>
        <v>9.6774193548387094E-2</v>
      </c>
      <c r="DJ18" s="121">
        <f t="shared" si="21"/>
        <v>70.666666666666671</v>
      </c>
      <c r="DK18" s="122">
        <f t="shared" si="22"/>
        <v>90.428571428571431</v>
      </c>
      <c r="DL18" s="122">
        <f t="shared" si="23"/>
        <v>10.879999999999999</v>
      </c>
      <c r="DM18" s="122">
        <f t="shared" si="24"/>
        <v>150</v>
      </c>
      <c r="DN18" s="122">
        <f t="shared" si="25"/>
        <v>133.33333333333331</v>
      </c>
      <c r="DO18" s="122">
        <f t="shared" si="26"/>
        <v>0</v>
      </c>
      <c r="DP18" s="122">
        <f t="shared" si="27"/>
        <v>0</v>
      </c>
      <c r="DQ18" s="123">
        <f t="shared" si="28"/>
        <v>66.600000000000009</v>
      </c>
      <c r="DR18" s="121">
        <f t="shared" si="29"/>
        <v>81.333333333333329</v>
      </c>
      <c r="DS18" s="122">
        <f t="shared" si="30"/>
        <v>123.28571428571429</v>
      </c>
      <c r="DT18" s="122">
        <f t="shared" si="31"/>
        <v>9</v>
      </c>
      <c r="DU18" s="122">
        <f t="shared" si="32"/>
        <v>0</v>
      </c>
      <c r="DV18" s="122">
        <f t="shared" si="33"/>
        <v>133.33333333333331</v>
      </c>
      <c r="DW18" s="122">
        <f t="shared" si="34"/>
        <v>0</v>
      </c>
      <c r="DX18" s="122">
        <f t="shared" si="35"/>
        <v>0</v>
      </c>
      <c r="DY18" s="123">
        <f t="shared" si="36"/>
        <v>26.200000000000003</v>
      </c>
      <c r="DZ18" s="128">
        <f t="shared" si="37"/>
        <v>9.1182795698924739</v>
      </c>
      <c r="EA18" s="126">
        <f t="shared" si="38"/>
        <v>14.585253456221198</v>
      </c>
      <c r="EB18" s="126">
        <f t="shared" si="39"/>
        <v>1.0529032258064515</v>
      </c>
      <c r="EC18" s="126">
        <f t="shared" si="40"/>
        <v>24.193548387096772</v>
      </c>
      <c r="ED18" s="126">
        <f t="shared" si="41"/>
        <v>17.204301075268813</v>
      </c>
      <c r="EE18" s="126">
        <f t="shared" si="42"/>
        <v>0</v>
      </c>
      <c r="EF18" s="126">
        <f t="shared" si="43"/>
        <v>0</v>
      </c>
      <c r="EG18" s="130">
        <f t="shared" si="44"/>
        <v>6.4451612903225817</v>
      </c>
      <c r="EH18" s="128">
        <f t="shared" si="45"/>
        <v>10.494623655913978</v>
      </c>
      <c r="EI18" s="126">
        <f t="shared" si="46"/>
        <v>19.88479262672811</v>
      </c>
      <c r="EJ18" s="126">
        <f t="shared" si="47"/>
        <v>0.87096774193548387</v>
      </c>
      <c r="EK18" s="126">
        <f t="shared" si="48"/>
        <v>0</v>
      </c>
      <c r="EL18" s="126">
        <f t="shared" si="49"/>
        <v>17.204301075268813</v>
      </c>
      <c r="EM18" s="126">
        <f t="shared" si="50"/>
        <v>0</v>
      </c>
      <c r="EN18" s="126">
        <f t="shared" si="51"/>
        <v>0</v>
      </c>
      <c r="EO18" s="130">
        <f t="shared" si="52"/>
        <v>2.5354838709677421</v>
      </c>
      <c r="EP18" s="106">
        <f t="shared" si="53"/>
        <v>72.599447004608294</v>
      </c>
      <c r="EQ18" s="107">
        <f t="shared" si="54"/>
        <v>50.990168970814132</v>
      </c>
      <c r="ER18" s="186" t="s">
        <v>86</v>
      </c>
      <c r="ES18" s="186" t="s">
        <v>86</v>
      </c>
      <c r="ET18" t="str">
        <f t="shared" si="55"/>
        <v>good</v>
      </c>
      <c r="EU18" t="str">
        <f t="shared" si="55"/>
        <v>good</v>
      </c>
    </row>
    <row r="19" spans="1:151">
      <c r="A19" s="55" t="s">
        <v>295</v>
      </c>
      <c r="B19" s="55" t="s">
        <v>288</v>
      </c>
      <c r="C19" s="55" t="s">
        <v>273</v>
      </c>
      <c r="D19" s="141" t="s">
        <v>397</v>
      </c>
      <c r="E19" s="141" t="s">
        <v>398</v>
      </c>
      <c r="F19" s="140">
        <v>700</v>
      </c>
      <c r="G19" s="64">
        <v>6</v>
      </c>
      <c r="H19" s="59">
        <v>5.66</v>
      </c>
      <c r="I19" s="59">
        <v>275.8</v>
      </c>
      <c r="J19" s="59">
        <v>18</v>
      </c>
      <c r="K19" s="59">
        <v>2</v>
      </c>
      <c r="L19" s="59">
        <v>0.01</v>
      </c>
      <c r="M19" s="59">
        <v>0</v>
      </c>
      <c r="N19" s="65">
        <v>5.66</v>
      </c>
      <c r="O19" s="64">
        <v>5.9</v>
      </c>
      <c r="P19" s="59">
        <v>6.72</v>
      </c>
      <c r="Q19" s="59">
        <v>209.9</v>
      </c>
      <c r="R19" s="59">
        <v>0.95</v>
      </c>
      <c r="S19" s="59">
        <v>2</v>
      </c>
      <c r="T19" s="59">
        <v>0</v>
      </c>
      <c r="U19" s="59">
        <v>0</v>
      </c>
      <c r="V19" s="65">
        <v>1.95</v>
      </c>
      <c r="W19" s="72">
        <v>7.5</v>
      </c>
      <c r="X19" s="70">
        <v>7</v>
      </c>
      <c r="Y19" s="70">
        <v>1000</v>
      </c>
      <c r="Z19" s="70">
        <v>10</v>
      </c>
      <c r="AA19" s="70">
        <v>1.5</v>
      </c>
      <c r="AB19" s="70">
        <v>1</v>
      </c>
      <c r="AC19" s="70">
        <v>0.3</v>
      </c>
      <c r="AD19" s="76">
        <v>5</v>
      </c>
      <c r="AE19" s="72">
        <v>7.5</v>
      </c>
      <c r="AF19" s="70">
        <v>7</v>
      </c>
      <c r="AG19" s="70">
        <v>1000</v>
      </c>
      <c r="AH19" s="70">
        <v>10</v>
      </c>
      <c r="AI19" s="70">
        <v>1.5</v>
      </c>
      <c r="AJ19" s="70">
        <v>1</v>
      </c>
      <c r="AK19" s="70">
        <v>0.3</v>
      </c>
      <c r="AL19" s="76">
        <v>5</v>
      </c>
      <c r="AM19" s="82">
        <v>4</v>
      </c>
      <c r="AN19" s="80">
        <v>5</v>
      </c>
      <c r="AO19" s="80">
        <v>3</v>
      </c>
      <c r="AP19" s="80">
        <v>5</v>
      </c>
      <c r="AQ19" s="80">
        <v>4</v>
      </c>
      <c r="AR19" s="80">
        <v>4</v>
      </c>
      <c r="AS19" s="80">
        <v>3</v>
      </c>
      <c r="AT19" s="80">
        <v>3</v>
      </c>
      <c r="AU19" s="85">
        <f t="shared" si="2"/>
        <v>31</v>
      </c>
      <c r="AV19" s="88">
        <v>0</v>
      </c>
      <c r="AW19" s="86">
        <v>0</v>
      </c>
      <c r="AX19" s="86">
        <v>0</v>
      </c>
      <c r="AY19" s="86">
        <v>0</v>
      </c>
      <c r="AZ19" s="86">
        <v>0</v>
      </c>
      <c r="BA19" s="86">
        <v>0</v>
      </c>
      <c r="BB19" s="86">
        <v>0</v>
      </c>
      <c r="BC19" s="90">
        <v>0</v>
      </c>
      <c r="BD19" s="88">
        <v>0</v>
      </c>
      <c r="BE19" s="86">
        <v>0</v>
      </c>
      <c r="BF19" s="86">
        <v>0</v>
      </c>
      <c r="BG19" s="86">
        <v>0</v>
      </c>
      <c r="BH19" s="86">
        <v>0</v>
      </c>
      <c r="BI19" s="86">
        <v>0</v>
      </c>
      <c r="BJ19" s="86">
        <v>0</v>
      </c>
      <c r="BK19" s="90">
        <v>0</v>
      </c>
      <c r="BL19" s="95">
        <v>1</v>
      </c>
      <c r="BM19" s="93">
        <v>1</v>
      </c>
      <c r="BN19" s="93">
        <v>1</v>
      </c>
      <c r="BO19" s="93">
        <v>1</v>
      </c>
      <c r="BP19" s="93">
        <v>1</v>
      </c>
      <c r="BQ19" s="93">
        <v>1</v>
      </c>
      <c r="BR19" s="93">
        <v>1</v>
      </c>
      <c r="BS19" s="97">
        <v>1</v>
      </c>
      <c r="BT19" s="95">
        <v>1</v>
      </c>
      <c r="BU19" s="93">
        <v>1</v>
      </c>
      <c r="BV19" s="93">
        <v>1</v>
      </c>
      <c r="BW19" s="93">
        <v>1</v>
      </c>
      <c r="BX19" s="93">
        <v>1</v>
      </c>
      <c r="BY19" s="93">
        <v>1</v>
      </c>
      <c r="BZ19" s="93">
        <v>1</v>
      </c>
      <c r="CA19" s="97">
        <v>1</v>
      </c>
      <c r="CB19" s="102">
        <v>4</v>
      </c>
      <c r="CC19" s="100">
        <v>5</v>
      </c>
      <c r="CD19" s="100">
        <v>3</v>
      </c>
      <c r="CE19" s="100">
        <v>5</v>
      </c>
      <c r="CF19" s="100">
        <v>4</v>
      </c>
      <c r="CG19" s="100">
        <v>4</v>
      </c>
      <c r="CH19" s="100">
        <v>3</v>
      </c>
      <c r="CI19" s="100">
        <v>3</v>
      </c>
      <c r="CJ19" s="102">
        <v>4</v>
      </c>
      <c r="CK19" s="100">
        <v>5</v>
      </c>
      <c r="CL19" s="100">
        <v>3</v>
      </c>
      <c r="CM19" s="100">
        <v>5</v>
      </c>
      <c r="CN19" s="100">
        <v>4</v>
      </c>
      <c r="CO19" s="100">
        <v>4</v>
      </c>
      <c r="CP19" s="100">
        <v>3</v>
      </c>
      <c r="CQ19" s="100">
        <v>3</v>
      </c>
      <c r="CR19" s="106">
        <f t="shared" si="3"/>
        <v>31</v>
      </c>
      <c r="CS19" s="111">
        <f t="shared" si="4"/>
        <v>31</v>
      </c>
      <c r="CT19" s="177">
        <f t="shared" si="5"/>
        <v>0.12903225806451613</v>
      </c>
      <c r="CU19" s="178">
        <f t="shared" si="6"/>
        <v>0.16129032258064516</v>
      </c>
      <c r="CV19" s="178">
        <f t="shared" si="7"/>
        <v>9.6774193548387094E-2</v>
      </c>
      <c r="CW19" s="178">
        <f t="shared" si="8"/>
        <v>0.16129032258064516</v>
      </c>
      <c r="CX19" s="178">
        <f t="shared" si="9"/>
        <v>0.12903225806451613</v>
      </c>
      <c r="CY19" s="178">
        <f t="shared" si="10"/>
        <v>0.12903225806451613</v>
      </c>
      <c r="CZ19" s="178">
        <f t="shared" si="11"/>
        <v>9.6774193548387094E-2</v>
      </c>
      <c r="DA19" s="179">
        <f t="shared" si="12"/>
        <v>9.6774193548387094E-2</v>
      </c>
      <c r="DB19" s="177">
        <f t="shared" si="13"/>
        <v>0.12903225806451613</v>
      </c>
      <c r="DC19" s="178">
        <f t="shared" si="14"/>
        <v>0.16129032258064516</v>
      </c>
      <c r="DD19" s="178">
        <f t="shared" si="15"/>
        <v>9.6774193548387094E-2</v>
      </c>
      <c r="DE19" s="178">
        <f t="shared" si="16"/>
        <v>0.16129032258064516</v>
      </c>
      <c r="DF19" s="178">
        <f t="shared" si="17"/>
        <v>0.12903225806451613</v>
      </c>
      <c r="DG19" s="178">
        <f t="shared" si="18"/>
        <v>0.12903225806451613</v>
      </c>
      <c r="DH19" s="178">
        <f t="shared" si="19"/>
        <v>9.6774193548387094E-2</v>
      </c>
      <c r="DI19" s="179">
        <f t="shared" si="20"/>
        <v>9.6774193548387094E-2</v>
      </c>
      <c r="DJ19" s="121">
        <f t="shared" si="21"/>
        <v>80</v>
      </c>
      <c r="DK19" s="122">
        <f t="shared" si="22"/>
        <v>80.857142857142861</v>
      </c>
      <c r="DL19" s="122">
        <f t="shared" si="23"/>
        <v>27.58</v>
      </c>
      <c r="DM19" s="122">
        <f t="shared" si="24"/>
        <v>180</v>
      </c>
      <c r="DN19" s="122">
        <f t="shared" si="25"/>
        <v>133.33333333333331</v>
      </c>
      <c r="DO19" s="122">
        <f t="shared" si="26"/>
        <v>1</v>
      </c>
      <c r="DP19" s="122">
        <f t="shared" si="27"/>
        <v>0</v>
      </c>
      <c r="DQ19" s="123">
        <f t="shared" si="28"/>
        <v>113.20000000000002</v>
      </c>
      <c r="DR19" s="121">
        <f t="shared" si="29"/>
        <v>78.666666666666671</v>
      </c>
      <c r="DS19" s="122">
        <f t="shared" si="30"/>
        <v>96</v>
      </c>
      <c r="DT19" s="122">
        <f t="shared" si="31"/>
        <v>20.990000000000002</v>
      </c>
      <c r="DU19" s="122">
        <f t="shared" si="32"/>
        <v>9.5</v>
      </c>
      <c r="DV19" s="122">
        <f t="shared" si="33"/>
        <v>133.33333333333331</v>
      </c>
      <c r="DW19" s="122">
        <f t="shared" si="34"/>
        <v>0</v>
      </c>
      <c r="DX19" s="122">
        <f t="shared" si="35"/>
        <v>0</v>
      </c>
      <c r="DY19" s="123">
        <f t="shared" si="36"/>
        <v>39</v>
      </c>
      <c r="DZ19" s="128">
        <f t="shared" si="37"/>
        <v>10.32258064516129</v>
      </c>
      <c r="EA19" s="126">
        <f t="shared" si="38"/>
        <v>13.041474654377881</v>
      </c>
      <c r="EB19" s="126">
        <f t="shared" si="39"/>
        <v>2.669032258064516</v>
      </c>
      <c r="EC19" s="126">
        <f t="shared" si="40"/>
        <v>29.032258064516128</v>
      </c>
      <c r="ED19" s="126">
        <f t="shared" si="41"/>
        <v>17.204301075268813</v>
      </c>
      <c r="EE19" s="126">
        <f t="shared" si="42"/>
        <v>0.12903225806451613</v>
      </c>
      <c r="EF19" s="126">
        <f t="shared" si="43"/>
        <v>0</v>
      </c>
      <c r="EG19" s="130">
        <f t="shared" si="44"/>
        <v>10.954838709677421</v>
      </c>
      <c r="EH19" s="128">
        <f t="shared" si="45"/>
        <v>10.150537634408602</v>
      </c>
      <c r="EI19" s="126">
        <f t="shared" si="46"/>
        <v>15.483870967741936</v>
      </c>
      <c r="EJ19" s="126">
        <f t="shared" si="47"/>
        <v>2.0312903225806451</v>
      </c>
      <c r="EK19" s="126">
        <f t="shared" si="48"/>
        <v>1.532258064516129</v>
      </c>
      <c r="EL19" s="126">
        <f t="shared" si="49"/>
        <v>17.204301075268813</v>
      </c>
      <c r="EM19" s="126">
        <f t="shared" si="50"/>
        <v>0</v>
      </c>
      <c r="EN19" s="126">
        <f t="shared" si="51"/>
        <v>0</v>
      </c>
      <c r="EO19" s="130">
        <f t="shared" si="52"/>
        <v>3.7741935483870965</v>
      </c>
      <c r="EP19" s="193">
        <f t="shared" si="53"/>
        <v>83.353517665130553</v>
      </c>
      <c r="EQ19" s="107">
        <f t="shared" si="54"/>
        <v>50.176451612903215</v>
      </c>
      <c r="ER19" s="190" t="s">
        <v>503</v>
      </c>
      <c r="ES19" s="186" t="s">
        <v>86</v>
      </c>
      <c r="ET19" t="str">
        <f t="shared" si="55"/>
        <v>fair</v>
      </c>
      <c r="EU19" t="str">
        <f t="shared" si="55"/>
        <v>good</v>
      </c>
    </row>
    <row r="20" spans="1:151">
      <c r="A20" s="55" t="s">
        <v>295</v>
      </c>
      <c r="B20" s="55" t="s">
        <v>290</v>
      </c>
      <c r="C20" s="55" t="s">
        <v>274</v>
      </c>
      <c r="D20" s="139" t="s">
        <v>399</v>
      </c>
      <c r="E20" s="139" t="s">
        <v>400</v>
      </c>
      <c r="F20" s="140">
        <v>1790</v>
      </c>
      <c r="G20" s="64">
        <v>5.5</v>
      </c>
      <c r="H20" s="59">
        <v>6.6</v>
      </c>
      <c r="I20" s="59">
        <v>249.8</v>
      </c>
      <c r="J20" s="59">
        <v>0.5</v>
      </c>
      <c r="K20" s="59">
        <v>1</v>
      </c>
      <c r="L20" s="59">
        <v>0</v>
      </c>
      <c r="M20" s="59">
        <v>0</v>
      </c>
      <c r="N20" s="65">
        <v>2.1</v>
      </c>
      <c r="O20" s="64">
        <v>5.6</v>
      </c>
      <c r="P20" s="59">
        <v>9.0500000000000007</v>
      </c>
      <c r="Q20" s="59">
        <v>250.7</v>
      </c>
      <c r="R20" s="59">
        <v>1</v>
      </c>
      <c r="S20" s="59">
        <v>0</v>
      </c>
      <c r="T20" s="59">
        <v>0.2</v>
      </c>
      <c r="U20" s="59">
        <v>0</v>
      </c>
      <c r="V20" s="65">
        <v>2.77</v>
      </c>
      <c r="W20" s="72">
        <v>7.5</v>
      </c>
      <c r="X20" s="70">
        <v>7</v>
      </c>
      <c r="Y20" s="70">
        <v>1000</v>
      </c>
      <c r="Z20" s="70">
        <v>10</v>
      </c>
      <c r="AA20" s="70">
        <v>1.5</v>
      </c>
      <c r="AB20" s="70">
        <v>1</v>
      </c>
      <c r="AC20" s="70">
        <v>0.3</v>
      </c>
      <c r="AD20" s="76">
        <v>5</v>
      </c>
      <c r="AE20" s="72">
        <v>7.5</v>
      </c>
      <c r="AF20" s="70">
        <v>7</v>
      </c>
      <c r="AG20" s="70">
        <v>1000</v>
      </c>
      <c r="AH20" s="70">
        <v>10</v>
      </c>
      <c r="AI20" s="70">
        <v>1.5</v>
      </c>
      <c r="AJ20" s="70">
        <v>1</v>
      </c>
      <c r="AK20" s="70">
        <v>0.3</v>
      </c>
      <c r="AL20" s="76">
        <v>5</v>
      </c>
      <c r="AM20" s="82">
        <v>4</v>
      </c>
      <c r="AN20" s="80">
        <v>5</v>
      </c>
      <c r="AO20" s="80">
        <v>3</v>
      </c>
      <c r="AP20" s="80">
        <v>5</v>
      </c>
      <c r="AQ20" s="80">
        <v>4</v>
      </c>
      <c r="AR20" s="80">
        <v>4</v>
      </c>
      <c r="AS20" s="80">
        <v>3</v>
      </c>
      <c r="AT20" s="80">
        <v>3</v>
      </c>
      <c r="AU20" s="85">
        <f t="shared" si="2"/>
        <v>31</v>
      </c>
      <c r="AV20" s="88">
        <v>0</v>
      </c>
      <c r="AW20" s="86">
        <v>0</v>
      </c>
      <c r="AX20" s="86">
        <v>0</v>
      </c>
      <c r="AY20" s="86">
        <v>0</v>
      </c>
      <c r="AZ20" s="86">
        <v>0</v>
      </c>
      <c r="BA20" s="86">
        <v>0</v>
      </c>
      <c r="BB20" s="86">
        <v>0</v>
      </c>
      <c r="BC20" s="90">
        <v>0</v>
      </c>
      <c r="BD20" s="88">
        <v>0</v>
      </c>
      <c r="BE20" s="86">
        <v>0</v>
      </c>
      <c r="BF20" s="86">
        <v>0</v>
      </c>
      <c r="BG20" s="86">
        <v>0</v>
      </c>
      <c r="BH20" s="86">
        <v>0</v>
      </c>
      <c r="BI20" s="86">
        <v>0</v>
      </c>
      <c r="BJ20" s="86">
        <v>0</v>
      </c>
      <c r="BK20" s="90">
        <v>0</v>
      </c>
      <c r="BL20" s="95">
        <v>1</v>
      </c>
      <c r="BM20" s="93">
        <v>1</v>
      </c>
      <c r="BN20" s="93">
        <v>1</v>
      </c>
      <c r="BO20" s="93">
        <v>1</v>
      </c>
      <c r="BP20" s="93">
        <v>1</v>
      </c>
      <c r="BQ20" s="93">
        <v>1</v>
      </c>
      <c r="BR20" s="93">
        <v>1</v>
      </c>
      <c r="BS20" s="97">
        <v>1</v>
      </c>
      <c r="BT20" s="95">
        <v>1</v>
      </c>
      <c r="BU20" s="93">
        <v>1</v>
      </c>
      <c r="BV20" s="93">
        <v>1</v>
      </c>
      <c r="BW20" s="93">
        <v>1</v>
      </c>
      <c r="BX20" s="93">
        <v>1</v>
      </c>
      <c r="BY20" s="93">
        <v>1</v>
      </c>
      <c r="BZ20" s="93">
        <v>1</v>
      </c>
      <c r="CA20" s="97">
        <v>1</v>
      </c>
      <c r="CB20" s="102">
        <v>4</v>
      </c>
      <c r="CC20" s="100">
        <v>5</v>
      </c>
      <c r="CD20" s="100">
        <v>3</v>
      </c>
      <c r="CE20" s="100">
        <v>5</v>
      </c>
      <c r="CF20" s="100">
        <v>4</v>
      </c>
      <c r="CG20" s="100">
        <v>4</v>
      </c>
      <c r="CH20" s="100">
        <v>3</v>
      </c>
      <c r="CI20" s="100">
        <v>3</v>
      </c>
      <c r="CJ20" s="102">
        <v>4</v>
      </c>
      <c r="CK20" s="100">
        <v>5</v>
      </c>
      <c r="CL20" s="100">
        <v>3</v>
      </c>
      <c r="CM20" s="100">
        <v>5</v>
      </c>
      <c r="CN20" s="100">
        <v>4</v>
      </c>
      <c r="CO20" s="100">
        <v>4</v>
      </c>
      <c r="CP20" s="100">
        <v>3</v>
      </c>
      <c r="CQ20" s="100">
        <v>3</v>
      </c>
      <c r="CR20" s="106">
        <f t="shared" si="3"/>
        <v>31</v>
      </c>
      <c r="CS20" s="111">
        <f t="shared" si="4"/>
        <v>31</v>
      </c>
      <c r="CT20" s="177">
        <f t="shared" si="5"/>
        <v>0.12903225806451613</v>
      </c>
      <c r="CU20" s="178">
        <f t="shared" si="6"/>
        <v>0.16129032258064516</v>
      </c>
      <c r="CV20" s="178">
        <f t="shared" si="7"/>
        <v>9.6774193548387094E-2</v>
      </c>
      <c r="CW20" s="178">
        <f t="shared" si="8"/>
        <v>0.16129032258064516</v>
      </c>
      <c r="CX20" s="178">
        <f t="shared" si="9"/>
        <v>0.12903225806451613</v>
      </c>
      <c r="CY20" s="178">
        <f t="shared" si="10"/>
        <v>0.12903225806451613</v>
      </c>
      <c r="CZ20" s="178">
        <f t="shared" si="11"/>
        <v>9.6774193548387094E-2</v>
      </c>
      <c r="DA20" s="179">
        <f t="shared" si="12"/>
        <v>9.6774193548387094E-2</v>
      </c>
      <c r="DB20" s="177">
        <f t="shared" si="13"/>
        <v>0.12903225806451613</v>
      </c>
      <c r="DC20" s="178">
        <f t="shared" si="14"/>
        <v>0.16129032258064516</v>
      </c>
      <c r="DD20" s="178">
        <f t="shared" si="15"/>
        <v>9.6774193548387094E-2</v>
      </c>
      <c r="DE20" s="178">
        <f t="shared" si="16"/>
        <v>0.16129032258064516</v>
      </c>
      <c r="DF20" s="178">
        <f t="shared" si="17"/>
        <v>0.12903225806451613</v>
      </c>
      <c r="DG20" s="178">
        <f t="shared" si="18"/>
        <v>0.12903225806451613</v>
      </c>
      <c r="DH20" s="178">
        <f t="shared" si="19"/>
        <v>9.6774193548387094E-2</v>
      </c>
      <c r="DI20" s="179">
        <f t="shared" si="20"/>
        <v>9.6774193548387094E-2</v>
      </c>
      <c r="DJ20" s="121">
        <f t="shared" si="21"/>
        <v>73.333333333333329</v>
      </c>
      <c r="DK20" s="122">
        <f t="shared" si="22"/>
        <v>94.285714285714278</v>
      </c>
      <c r="DL20" s="122">
        <f t="shared" si="23"/>
        <v>24.980000000000004</v>
      </c>
      <c r="DM20" s="122">
        <f t="shared" si="24"/>
        <v>5</v>
      </c>
      <c r="DN20" s="122">
        <f t="shared" si="25"/>
        <v>66.666666666666657</v>
      </c>
      <c r="DO20" s="122">
        <f t="shared" si="26"/>
        <v>0</v>
      </c>
      <c r="DP20" s="122">
        <f t="shared" si="27"/>
        <v>0</v>
      </c>
      <c r="DQ20" s="123">
        <f t="shared" si="28"/>
        <v>42.000000000000007</v>
      </c>
      <c r="DR20" s="121">
        <f t="shared" si="29"/>
        <v>74.666666666666657</v>
      </c>
      <c r="DS20" s="122">
        <f t="shared" si="30"/>
        <v>129.28571428571431</v>
      </c>
      <c r="DT20" s="122">
        <f t="shared" si="31"/>
        <v>25.069999999999997</v>
      </c>
      <c r="DU20" s="122">
        <f t="shared" si="32"/>
        <v>10</v>
      </c>
      <c r="DV20" s="122">
        <f t="shared" si="33"/>
        <v>0</v>
      </c>
      <c r="DW20" s="122">
        <f t="shared" si="34"/>
        <v>20</v>
      </c>
      <c r="DX20" s="122">
        <f t="shared" si="35"/>
        <v>0</v>
      </c>
      <c r="DY20" s="123">
        <f t="shared" si="36"/>
        <v>55.400000000000006</v>
      </c>
      <c r="DZ20" s="128">
        <f t="shared" si="37"/>
        <v>9.4623655913978482</v>
      </c>
      <c r="EA20" s="126">
        <f t="shared" si="38"/>
        <v>15.207373271889399</v>
      </c>
      <c r="EB20" s="126">
        <f t="shared" si="39"/>
        <v>2.4174193548387102</v>
      </c>
      <c r="EC20" s="126">
        <f t="shared" si="40"/>
        <v>0.80645161290322576</v>
      </c>
      <c r="ED20" s="126">
        <f t="shared" si="41"/>
        <v>8.6021505376344063</v>
      </c>
      <c r="EE20" s="126">
        <f t="shared" si="42"/>
        <v>0</v>
      </c>
      <c r="EF20" s="126">
        <f t="shared" si="43"/>
        <v>0</v>
      </c>
      <c r="EG20" s="130">
        <f t="shared" si="44"/>
        <v>4.0645161290322589</v>
      </c>
      <c r="EH20" s="128">
        <f t="shared" si="45"/>
        <v>9.6344086021505362</v>
      </c>
      <c r="EI20" s="126">
        <f t="shared" si="46"/>
        <v>20.852534562211986</v>
      </c>
      <c r="EJ20" s="126">
        <f t="shared" si="47"/>
        <v>2.4261290322580642</v>
      </c>
      <c r="EK20" s="126">
        <f t="shared" si="48"/>
        <v>1.6129032258064515</v>
      </c>
      <c r="EL20" s="126">
        <f t="shared" si="49"/>
        <v>0</v>
      </c>
      <c r="EM20" s="126">
        <f t="shared" si="50"/>
        <v>2.5806451612903225</v>
      </c>
      <c r="EN20" s="126">
        <f t="shared" si="51"/>
        <v>0</v>
      </c>
      <c r="EO20" s="130">
        <f t="shared" si="52"/>
        <v>5.3612903225806452</v>
      </c>
      <c r="EP20" s="106">
        <f t="shared" si="53"/>
        <v>40.560276497695845</v>
      </c>
      <c r="EQ20" s="107">
        <f t="shared" si="54"/>
        <v>42.467910906298002</v>
      </c>
      <c r="ER20" s="186" t="s">
        <v>86</v>
      </c>
      <c r="ES20" s="186" t="s">
        <v>86</v>
      </c>
      <c r="ET20" t="str">
        <f t="shared" si="55"/>
        <v>good</v>
      </c>
      <c r="EU20" t="str">
        <f t="shared" si="55"/>
        <v>good</v>
      </c>
    </row>
    <row r="21" spans="1:151">
      <c r="A21" s="55" t="s">
        <v>295</v>
      </c>
      <c r="B21" s="55" t="s">
        <v>291</v>
      </c>
      <c r="C21" s="55" t="s">
        <v>275</v>
      </c>
      <c r="D21" s="139" t="s">
        <v>401</v>
      </c>
      <c r="E21" s="139" t="s">
        <v>402</v>
      </c>
      <c r="F21" s="140">
        <v>1901</v>
      </c>
      <c r="G21" s="64">
        <v>5.4</v>
      </c>
      <c r="H21" s="59">
        <v>6.38</v>
      </c>
      <c r="I21" s="59">
        <v>98.9</v>
      </c>
      <c r="J21" s="59">
        <v>44</v>
      </c>
      <c r="K21" s="59">
        <v>4</v>
      </c>
      <c r="L21" s="59">
        <v>0</v>
      </c>
      <c r="M21" s="59">
        <v>0</v>
      </c>
      <c r="N21" s="65">
        <v>0.64</v>
      </c>
      <c r="O21" s="64">
        <v>5.9</v>
      </c>
      <c r="P21" s="59">
        <v>7.55</v>
      </c>
      <c r="Q21" s="59">
        <v>37</v>
      </c>
      <c r="R21" s="59">
        <v>2.75</v>
      </c>
      <c r="S21" s="59">
        <v>0</v>
      </c>
      <c r="T21" s="59">
        <v>0</v>
      </c>
      <c r="U21" s="59">
        <v>0</v>
      </c>
      <c r="V21" s="65">
        <v>3.75</v>
      </c>
      <c r="W21" s="72">
        <v>7.5</v>
      </c>
      <c r="X21" s="70">
        <v>7</v>
      </c>
      <c r="Y21" s="70">
        <v>1000</v>
      </c>
      <c r="Z21" s="70">
        <v>10</v>
      </c>
      <c r="AA21" s="70">
        <v>1.5</v>
      </c>
      <c r="AB21" s="70">
        <v>1</v>
      </c>
      <c r="AC21" s="70">
        <v>0.3</v>
      </c>
      <c r="AD21" s="76">
        <v>5</v>
      </c>
      <c r="AE21" s="72">
        <v>7.5</v>
      </c>
      <c r="AF21" s="70">
        <v>7</v>
      </c>
      <c r="AG21" s="70">
        <v>1000</v>
      </c>
      <c r="AH21" s="70">
        <v>10</v>
      </c>
      <c r="AI21" s="70">
        <v>1.5</v>
      </c>
      <c r="AJ21" s="70">
        <v>1</v>
      </c>
      <c r="AK21" s="70">
        <v>0.3</v>
      </c>
      <c r="AL21" s="76">
        <v>5</v>
      </c>
      <c r="AM21" s="82">
        <v>4</v>
      </c>
      <c r="AN21" s="80">
        <v>5</v>
      </c>
      <c r="AO21" s="80">
        <v>3</v>
      </c>
      <c r="AP21" s="80">
        <v>5</v>
      </c>
      <c r="AQ21" s="80">
        <v>4</v>
      </c>
      <c r="AR21" s="80">
        <v>4</v>
      </c>
      <c r="AS21" s="80">
        <v>3</v>
      </c>
      <c r="AT21" s="80">
        <v>3</v>
      </c>
      <c r="AU21" s="85">
        <f t="shared" si="2"/>
        <v>31</v>
      </c>
      <c r="AV21" s="88">
        <v>0</v>
      </c>
      <c r="AW21" s="86">
        <v>0</v>
      </c>
      <c r="AX21" s="86">
        <v>0</v>
      </c>
      <c r="AY21" s="86">
        <v>0</v>
      </c>
      <c r="AZ21" s="86">
        <v>0</v>
      </c>
      <c r="BA21" s="86">
        <v>0</v>
      </c>
      <c r="BB21" s="86">
        <v>0</v>
      </c>
      <c r="BC21" s="90">
        <v>0</v>
      </c>
      <c r="BD21" s="88">
        <v>0</v>
      </c>
      <c r="BE21" s="86">
        <v>0</v>
      </c>
      <c r="BF21" s="86">
        <v>0</v>
      </c>
      <c r="BG21" s="86">
        <v>0</v>
      </c>
      <c r="BH21" s="86">
        <v>0</v>
      </c>
      <c r="BI21" s="86">
        <v>0</v>
      </c>
      <c r="BJ21" s="86">
        <v>0</v>
      </c>
      <c r="BK21" s="90">
        <v>0</v>
      </c>
      <c r="BL21" s="95">
        <v>1</v>
      </c>
      <c r="BM21" s="93">
        <v>1</v>
      </c>
      <c r="BN21" s="93">
        <v>1</v>
      </c>
      <c r="BO21" s="93">
        <v>1</v>
      </c>
      <c r="BP21" s="93">
        <v>1</v>
      </c>
      <c r="BQ21" s="93">
        <v>1</v>
      </c>
      <c r="BR21" s="93">
        <v>1</v>
      </c>
      <c r="BS21" s="97">
        <v>1</v>
      </c>
      <c r="BT21" s="95">
        <v>1</v>
      </c>
      <c r="BU21" s="93">
        <v>1</v>
      </c>
      <c r="BV21" s="93">
        <v>1</v>
      </c>
      <c r="BW21" s="93">
        <v>1</v>
      </c>
      <c r="BX21" s="93">
        <v>1</v>
      </c>
      <c r="BY21" s="93">
        <v>1</v>
      </c>
      <c r="BZ21" s="93">
        <v>1</v>
      </c>
      <c r="CA21" s="97">
        <v>1</v>
      </c>
      <c r="CB21" s="102">
        <v>4</v>
      </c>
      <c r="CC21" s="100">
        <v>5</v>
      </c>
      <c r="CD21" s="100">
        <v>3</v>
      </c>
      <c r="CE21" s="100">
        <v>5</v>
      </c>
      <c r="CF21" s="100">
        <v>4</v>
      </c>
      <c r="CG21" s="100">
        <v>4</v>
      </c>
      <c r="CH21" s="100">
        <v>3</v>
      </c>
      <c r="CI21" s="100">
        <v>3</v>
      </c>
      <c r="CJ21" s="102">
        <v>4</v>
      </c>
      <c r="CK21" s="100">
        <v>5</v>
      </c>
      <c r="CL21" s="100">
        <v>3</v>
      </c>
      <c r="CM21" s="100">
        <v>5</v>
      </c>
      <c r="CN21" s="100">
        <v>4</v>
      </c>
      <c r="CO21" s="100">
        <v>4</v>
      </c>
      <c r="CP21" s="100">
        <v>3</v>
      </c>
      <c r="CQ21" s="100">
        <v>3</v>
      </c>
      <c r="CR21" s="106">
        <f t="shared" si="3"/>
        <v>31</v>
      </c>
      <c r="CS21" s="111">
        <f t="shared" si="4"/>
        <v>31</v>
      </c>
      <c r="CT21" s="177">
        <f t="shared" si="5"/>
        <v>0.12903225806451613</v>
      </c>
      <c r="CU21" s="178">
        <f t="shared" si="6"/>
        <v>0.16129032258064516</v>
      </c>
      <c r="CV21" s="178">
        <f t="shared" si="7"/>
        <v>9.6774193548387094E-2</v>
      </c>
      <c r="CW21" s="178">
        <f t="shared" si="8"/>
        <v>0.16129032258064516</v>
      </c>
      <c r="CX21" s="178">
        <f t="shared" si="9"/>
        <v>0.12903225806451613</v>
      </c>
      <c r="CY21" s="178">
        <f t="shared" si="10"/>
        <v>0.12903225806451613</v>
      </c>
      <c r="CZ21" s="178">
        <f t="shared" si="11"/>
        <v>9.6774193548387094E-2</v>
      </c>
      <c r="DA21" s="179">
        <f t="shared" si="12"/>
        <v>9.6774193548387094E-2</v>
      </c>
      <c r="DB21" s="177">
        <f t="shared" si="13"/>
        <v>0.12903225806451613</v>
      </c>
      <c r="DC21" s="178">
        <f t="shared" si="14"/>
        <v>0.16129032258064516</v>
      </c>
      <c r="DD21" s="178">
        <f t="shared" si="15"/>
        <v>9.6774193548387094E-2</v>
      </c>
      <c r="DE21" s="178">
        <f t="shared" si="16"/>
        <v>0.16129032258064516</v>
      </c>
      <c r="DF21" s="178">
        <f t="shared" si="17"/>
        <v>0.12903225806451613</v>
      </c>
      <c r="DG21" s="178">
        <f t="shared" si="18"/>
        <v>0.12903225806451613</v>
      </c>
      <c r="DH21" s="178">
        <f t="shared" si="19"/>
        <v>9.6774193548387094E-2</v>
      </c>
      <c r="DI21" s="179">
        <f t="shared" si="20"/>
        <v>9.6774193548387094E-2</v>
      </c>
      <c r="DJ21" s="121">
        <f t="shared" si="21"/>
        <v>72.000000000000014</v>
      </c>
      <c r="DK21" s="122">
        <f t="shared" si="22"/>
        <v>91.142857142857139</v>
      </c>
      <c r="DL21" s="122">
        <f t="shared" si="23"/>
        <v>9.89</v>
      </c>
      <c r="DM21" s="122">
        <f t="shared" si="24"/>
        <v>440.00000000000006</v>
      </c>
      <c r="DN21" s="122">
        <f t="shared" si="25"/>
        <v>266.66666666666663</v>
      </c>
      <c r="DO21" s="122">
        <f t="shared" si="26"/>
        <v>0</v>
      </c>
      <c r="DP21" s="122">
        <f t="shared" si="27"/>
        <v>0</v>
      </c>
      <c r="DQ21" s="123">
        <f t="shared" si="28"/>
        <v>12.8</v>
      </c>
      <c r="DR21" s="121">
        <f t="shared" si="29"/>
        <v>78.666666666666671</v>
      </c>
      <c r="DS21" s="122">
        <f t="shared" si="30"/>
        <v>107.85714285714285</v>
      </c>
      <c r="DT21" s="122">
        <f t="shared" si="31"/>
        <v>3.6999999999999997</v>
      </c>
      <c r="DU21" s="122">
        <f t="shared" si="32"/>
        <v>27.500000000000004</v>
      </c>
      <c r="DV21" s="122">
        <f t="shared" si="33"/>
        <v>0</v>
      </c>
      <c r="DW21" s="122">
        <f t="shared" si="34"/>
        <v>0</v>
      </c>
      <c r="DX21" s="122">
        <f t="shared" si="35"/>
        <v>0</v>
      </c>
      <c r="DY21" s="123">
        <f t="shared" si="36"/>
        <v>75</v>
      </c>
      <c r="DZ21" s="128">
        <f t="shared" si="37"/>
        <v>9.2903225806451637</v>
      </c>
      <c r="EA21" s="126">
        <f t="shared" si="38"/>
        <v>14.700460829493087</v>
      </c>
      <c r="EB21" s="126">
        <f t="shared" si="39"/>
        <v>0.95709677419354844</v>
      </c>
      <c r="EC21" s="126">
        <f t="shared" si="40"/>
        <v>70.967741935483872</v>
      </c>
      <c r="ED21" s="126">
        <f t="shared" si="41"/>
        <v>34.408602150537625</v>
      </c>
      <c r="EE21" s="126">
        <f t="shared" si="42"/>
        <v>0</v>
      </c>
      <c r="EF21" s="126">
        <f t="shared" si="43"/>
        <v>0</v>
      </c>
      <c r="EG21" s="130">
        <f t="shared" si="44"/>
        <v>1.2387096774193549</v>
      </c>
      <c r="EH21" s="128">
        <f t="shared" si="45"/>
        <v>10.150537634408602</v>
      </c>
      <c r="EI21" s="126">
        <f t="shared" si="46"/>
        <v>17.396313364055299</v>
      </c>
      <c r="EJ21" s="126">
        <f t="shared" si="47"/>
        <v>0.35806451612903223</v>
      </c>
      <c r="EK21" s="126">
        <f t="shared" si="48"/>
        <v>4.435483870967742</v>
      </c>
      <c r="EL21" s="126">
        <f t="shared" si="49"/>
        <v>0</v>
      </c>
      <c r="EM21" s="126">
        <f t="shared" si="50"/>
        <v>0</v>
      </c>
      <c r="EN21" s="126">
        <f t="shared" si="51"/>
        <v>0</v>
      </c>
      <c r="EO21" s="130">
        <f t="shared" si="52"/>
        <v>7.258064516129032</v>
      </c>
      <c r="EP21" s="192">
        <f t="shared" si="53"/>
        <v>131.56293394777265</v>
      </c>
      <c r="EQ21" s="107">
        <f t="shared" si="54"/>
        <v>39.598463901689712</v>
      </c>
      <c r="ER21" s="191" t="s">
        <v>87</v>
      </c>
      <c r="ES21" s="186" t="s">
        <v>86</v>
      </c>
      <c r="ET21" t="str">
        <f t="shared" si="55"/>
        <v>poor</v>
      </c>
      <c r="EU21" t="str">
        <f t="shared" si="55"/>
        <v>good</v>
      </c>
    </row>
    <row r="22" spans="1:151">
      <c r="A22" s="55" t="s">
        <v>295</v>
      </c>
      <c r="B22" s="55" t="s">
        <v>291</v>
      </c>
      <c r="C22" s="55" t="s">
        <v>276</v>
      </c>
      <c r="D22" s="139" t="s">
        <v>403</v>
      </c>
      <c r="E22" s="139" t="s">
        <v>404</v>
      </c>
      <c r="F22" s="140">
        <v>1888</v>
      </c>
      <c r="G22" s="64">
        <v>5.3</v>
      </c>
      <c r="H22" s="59">
        <v>5.99</v>
      </c>
      <c r="I22" s="59">
        <v>55</v>
      </c>
      <c r="J22" s="59">
        <v>6.5</v>
      </c>
      <c r="K22" s="59">
        <v>1</v>
      </c>
      <c r="L22" s="59">
        <v>0</v>
      </c>
      <c r="M22" s="59">
        <v>0</v>
      </c>
      <c r="N22" s="65">
        <v>3.32</v>
      </c>
      <c r="O22" s="64">
        <v>5.8</v>
      </c>
      <c r="P22" s="59">
        <v>6.22</v>
      </c>
      <c r="Q22" s="59">
        <v>52.3</v>
      </c>
      <c r="R22" s="59">
        <v>4.5</v>
      </c>
      <c r="S22" s="59">
        <v>0</v>
      </c>
      <c r="T22" s="59">
        <v>0.75</v>
      </c>
      <c r="U22" s="59">
        <v>0</v>
      </c>
      <c r="V22" s="65">
        <v>2</v>
      </c>
      <c r="W22" s="72">
        <v>7.5</v>
      </c>
      <c r="X22" s="70">
        <v>7</v>
      </c>
      <c r="Y22" s="70">
        <v>1000</v>
      </c>
      <c r="Z22" s="70">
        <v>10</v>
      </c>
      <c r="AA22" s="70">
        <v>1.5</v>
      </c>
      <c r="AB22" s="70">
        <v>1</v>
      </c>
      <c r="AC22" s="70">
        <v>0.3</v>
      </c>
      <c r="AD22" s="76">
        <v>5</v>
      </c>
      <c r="AE22" s="72">
        <v>7.5</v>
      </c>
      <c r="AF22" s="70">
        <v>7</v>
      </c>
      <c r="AG22" s="70">
        <v>1000</v>
      </c>
      <c r="AH22" s="70">
        <v>10</v>
      </c>
      <c r="AI22" s="70">
        <v>1.5</v>
      </c>
      <c r="AJ22" s="70">
        <v>1</v>
      </c>
      <c r="AK22" s="70">
        <v>0.3</v>
      </c>
      <c r="AL22" s="76">
        <v>5</v>
      </c>
      <c r="AM22" s="82">
        <v>4</v>
      </c>
      <c r="AN22" s="80">
        <v>5</v>
      </c>
      <c r="AO22" s="80">
        <v>3</v>
      </c>
      <c r="AP22" s="80">
        <v>5</v>
      </c>
      <c r="AQ22" s="80">
        <v>4</v>
      </c>
      <c r="AR22" s="80">
        <v>4</v>
      </c>
      <c r="AS22" s="80">
        <v>3</v>
      </c>
      <c r="AT22" s="80">
        <v>3</v>
      </c>
      <c r="AU22" s="85">
        <f t="shared" si="2"/>
        <v>31</v>
      </c>
      <c r="AV22" s="88">
        <v>0</v>
      </c>
      <c r="AW22" s="86">
        <v>0</v>
      </c>
      <c r="AX22" s="86">
        <v>0</v>
      </c>
      <c r="AY22" s="86">
        <v>0</v>
      </c>
      <c r="AZ22" s="86">
        <v>0</v>
      </c>
      <c r="BA22" s="86">
        <v>0</v>
      </c>
      <c r="BB22" s="86">
        <v>0</v>
      </c>
      <c r="BC22" s="90">
        <v>0</v>
      </c>
      <c r="BD22" s="88">
        <v>0</v>
      </c>
      <c r="BE22" s="86">
        <v>0</v>
      </c>
      <c r="BF22" s="86">
        <v>0</v>
      </c>
      <c r="BG22" s="86">
        <v>0</v>
      </c>
      <c r="BH22" s="86">
        <v>0</v>
      </c>
      <c r="BI22" s="86">
        <v>0</v>
      </c>
      <c r="BJ22" s="86">
        <v>0</v>
      </c>
      <c r="BK22" s="90">
        <v>0</v>
      </c>
      <c r="BL22" s="95">
        <v>1</v>
      </c>
      <c r="BM22" s="93">
        <v>1</v>
      </c>
      <c r="BN22" s="93">
        <v>1</v>
      </c>
      <c r="BO22" s="93">
        <v>1</v>
      </c>
      <c r="BP22" s="93">
        <v>1</v>
      </c>
      <c r="BQ22" s="93">
        <v>1</v>
      </c>
      <c r="BR22" s="93">
        <v>1</v>
      </c>
      <c r="BS22" s="97">
        <v>1</v>
      </c>
      <c r="BT22" s="95">
        <v>1</v>
      </c>
      <c r="BU22" s="93">
        <v>1</v>
      </c>
      <c r="BV22" s="93">
        <v>1</v>
      </c>
      <c r="BW22" s="93">
        <v>1</v>
      </c>
      <c r="BX22" s="93">
        <v>1</v>
      </c>
      <c r="BY22" s="93">
        <v>1</v>
      </c>
      <c r="BZ22" s="93">
        <v>1</v>
      </c>
      <c r="CA22" s="97">
        <v>1</v>
      </c>
      <c r="CB22" s="102">
        <v>4</v>
      </c>
      <c r="CC22" s="100">
        <v>5</v>
      </c>
      <c r="CD22" s="100">
        <v>3</v>
      </c>
      <c r="CE22" s="100">
        <v>5</v>
      </c>
      <c r="CF22" s="100">
        <v>4</v>
      </c>
      <c r="CG22" s="100">
        <v>4</v>
      </c>
      <c r="CH22" s="100">
        <v>3</v>
      </c>
      <c r="CI22" s="100">
        <v>3</v>
      </c>
      <c r="CJ22" s="102">
        <v>4</v>
      </c>
      <c r="CK22" s="100">
        <v>5</v>
      </c>
      <c r="CL22" s="100">
        <v>3</v>
      </c>
      <c r="CM22" s="100">
        <v>5</v>
      </c>
      <c r="CN22" s="100">
        <v>4</v>
      </c>
      <c r="CO22" s="100">
        <v>4</v>
      </c>
      <c r="CP22" s="100">
        <v>3</v>
      </c>
      <c r="CQ22" s="100">
        <v>3</v>
      </c>
      <c r="CR22" s="106">
        <f t="shared" si="3"/>
        <v>31</v>
      </c>
      <c r="CS22" s="111">
        <f t="shared" si="4"/>
        <v>31</v>
      </c>
      <c r="CT22" s="177">
        <f t="shared" si="5"/>
        <v>0.12903225806451613</v>
      </c>
      <c r="CU22" s="178">
        <f t="shared" si="6"/>
        <v>0.16129032258064516</v>
      </c>
      <c r="CV22" s="178">
        <f t="shared" si="7"/>
        <v>9.6774193548387094E-2</v>
      </c>
      <c r="CW22" s="178">
        <f t="shared" si="8"/>
        <v>0.16129032258064516</v>
      </c>
      <c r="CX22" s="178">
        <f t="shared" si="9"/>
        <v>0.12903225806451613</v>
      </c>
      <c r="CY22" s="178">
        <f t="shared" si="10"/>
        <v>0.12903225806451613</v>
      </c>
      <c r="CZ22" s="178">
        <f t="shared" si="11"/>
        <v>9.6774193548387094E-2</v>
      </c>
      <c r="DA22" s="179">
        <f t="shared" si="12"/>
        <v>9.6774193548387094E-2</v>
      </c>
      <c r="DB22" s="177">
        <f t="shared" si="13"/>
        <v>0.12903225806451613</v>
      </c>
      <c r="DC22" s="178">
        <f t="shared" si="14"/>
        <v>0.16129032258064516</v>
      </c>
      <c r="DD22" s="178">
        <f t="shared" si="15"/>
        <v>9.6774193548387094E-2</v>
      </c>
      <c r="DE22" s="178">
        <f t="shared" si="16"/>
        <v>0.16129032258064516</v>
      </c>
      <c r="DF22" s="178">
        <f t="shared" si="17"/>
        <v>0.12903225806451613</v>
      </c>
      <c r="DG22" s="178">
        <f t="shared" si="18"/>
        <v>0.12903225806451613</v>
      </c>
      <c r="DH22" s="178">
        <f t="shared" si="19"/>
        <v>9.6774193548387094E-2</v>
      </c>
      <c r="DI22" s="179">
        <f t="shared" si="20"/>
        <v>9.6774193548387094E-2</v>
      </c>
      <c r="DJ22" s="121">
        <f t="shared" si="21"/>
        <v>70.666666666666671</v>
      </c>
      <c r="DK22" s="122">
        <f t="shared" si="22"/>
        <v>85.571428571428569</v>
      </c>
      <c r="DL22" s="122">
        <f t="shared" si="23"/>
        <v>5.5</v>
      </c>
      <c r="DM22" s="122">
        <f t="shared" si="24"/>
        <v>65</v>
      </c>
      <c r="DN22" s="122">
        <f t="shared" si="25"/>
        <v>66.666666666666657</v>
      </c>
      <c r="DO22" s="122">
        <f t="shared" si="26"/>
        <v>0</v>
      </c>
      <c r="DP22" s="122">
        <f t="shared" si="27"/>
        <v>0</v>
      </c>
      <c r="DQ22" s="123">
        <f t="shared" si="28"/>
        <v>66.399999999999991</v>
      </c>
      <c r="DR22" s="121">
        <f t="shared" si="29"/>
        <v>77.333333333333329</v>
      </c>
      <c r="DS22" s="122">
        <f t="shared" si="30"/>
        <v>88.857142857142861</v>
      </c>
      <c r="DT22" s="122">
        <f t="shared" si="31"/>
        <v>5.2299999999999995</v>
      </c>
      <c r="DU22" s="122">
        <f t="shared" si="32"/>
        <v>45</v>
      </c>
      <c r="DV22" s="122">
        <f t="shared" si="33"/>
        <v>0</v>
      </c>
      <c r="DW22" s="122">
        <f t="shared" si="34"/>
        <v>75</v>
      </c>
      <c r="DX22" s="122">
        <f t="shared" si="35"/>
        <v>0</v>
      </c>
      <c r="DY22" s="123">
        <f t="shared" si="36"/>
        <v>40</v>
      </c>
      <c r="DZ22" s="128">
        <f t="shared" si="37"/>
        <v>9.1182795698924739</v>
      </c>
      <c r="EA22" s="126">
        <f t="shared" si="38"/>
        <v>13.801843317972349</v>
      </c>
      <c r="EB22" s="126">
        <f t="shared" si="39"/>
        <v>0.532258064516129</v>
      </c>
      <c r="EC22" s="126">
        <f t="shared" si="40"/>
        <v>10.483870967741936</v>
      </c>
      <c r="ED22" s="126">
        <f t="shared" si="41"/>
        <v>8.6021505376344063</v>
      </c>
      <c r="EE22" s="126">
        <f t="shared" si="42"/>
        <v>0</v>
      </c>
      <c r="EF22" s="126">
        <f t="shared" si="43"/>
        <v>0</v>
      </c>
      <c r="EG22" s="130">
        <f t="shared" si="44"/>
        <v>6.4258064516129023</v>
      </c>
      <c r="EH22" s="128">
        <f t="shared" si="45"/>
        <v>9.9784946236559122</v>
      </c>
      <c r="EI22" s="126">
        <f t="shared" si="46"/>
        <v>14.331797235023041</v>
      </c>
      <c r="EJ22" s="126">
        <f t="shared" si="47"/>
        <v>0.50612903225806449</v>
      </c>
      <c r="EK22" s="126">
        <f t="shared" si="48"/>
        <v>7.258064516129032</v>
      </c>
      <c r="EL22" s="126">
        <f t="shared" si="49"/>
        <v>0</v>
      </c>
      <c r="EM22" s="126">
        <f t="shared" si="50"/>
        <v>9.67741935483871</v>
      </c>
      <c r="EN22" s="126">
        <f t="shared" si="51"/>
        <v>0</v>
      </c>
      <c r="EO22" s="130">
        <f t="shared" si="52"/>
        <v>3.870967741935484</v>
      </c>
      <c r="EP22" s="106">
        <f t="shared" si="53"/>
        <v>48.964208909370193</v>
      </c>
      <c r="EQ22" s="107">
        <f t="shared" si="54"/>
        <v>45.622872503840242</v>
      </c>
      <c r="ER22" s="186" t="s">
        <v>86</v>
      </c>
      <c r="ES22" s="186" t="s">
        <v>86</v>
      </c>
      <c r="ET22" t="str">
        <f t="shared" si="55"/>
        <v>good</v>
      </c>
      <c r="EU22" t="str">
        <f t="shared" si="55"/>
        <v>good</v>
      </c>
    </row>
    <row r="23" spans="1:151">
      <c r="A23" s="55" t="s">
        <v>295</v>
      </c>
      <c r="B23" s="55" t="s">
        <v>291</v>
      </c>
      <c r="C23" s="55" t="s">
        <v>277</v>
      </c>
      <c r="D23" s="139" t="s">
        <v>405</v>
      </c>
      <c r="E23" s="139" t="s">
        <v>406</v>
      </c>
      <c r="F23" s="140">
        <v>1925</v>
      </c>
      <c r="G23" s="64">
        <v>5.0999999999999996</v>
      </c>
      <c r="H23" s="59">
        <v>6.27</v>
      </c>
      <c r="I23" s="59">
        <v>46.6</v>
      </c>
      <c r="J23" s="59">
        <v>7</v>
      </c>
      <c r="K23" s="59">
        <v>3</v>
      </c>
      <c r="L23" s="59">
        <v>0</v>
      </c>
      <c r="M23" s="59">
        <v>0</v>
      </c>
      <c r="N23" s="65">
        <v>2.08</v>
      </c>
      <c r="O23" s="64">
        <v>5.7</v>
      </c>
      <c r="P23" s="59">
        <v>7.29</v>
      </c>
      <c r="Q23" s="59">
        <v>30.8</v>
      </c>
      <c r="R23" s="59">
        <v>1.5</v>
      </c>
      <c r="S23" s="59">
        <v>0</v>
      </c>
      <c r="T23" s="59">
        <v>0.5</v>
      </c>
      <c r="U23" s="59">
        <v>0</v>
      </c>
      <c r="V23" s="65">
        <v>2.11</v>
      </c>
      <c r="W23" s="72">
        <v>7.5</v>
      </c>
      <c r="X23" s="70">
        <v>7</v>
      </c>
      <c r="Y23" s="70">
        <v>1000</v>
      </c>
      <c r="Z23" s="70">
        <v>10</v>
      </c>
      <c r="AA23" s="70">
        <v>1.5</v>
      </c>
      <c r="AB23" s="70">
        <v>1</v>
      </c>
      <c r="AC23" s="70">
        <v>0.3</v>
      </c>
      <c r="AD23" s="76">
        <v>5</v>
      </c>
      <c r="AE23" s="72">
        <v>7.5</v>
      </c>
      <c r="AF23" s="70">
        <v>7</v>
      </c>
      <c r="AG23" s="70">
        <v>1000</v>
      </c>
      <c r="AH23" s="70">
        <v>10</v>
      </c>
      <c r="AI23" s="70">
        <v>1.5</v>
      </c>
      <c r="AJ23" s="70">
        <v>1</v>
      </c>
      <c r="AK23" s="70">
        <v>0.3</v>
      </c>
      <c r="AL23" s="76">
        <v>5</v>
      </c>
      <c r="AM23" s="82">
        <v>4</v>
      </c>
      <c r="AN23" s="80">
        <v>5</v>
      </c>
      <c r="AO23" s="80">
        <v>3</v>
      </c>
      <c r="AP23" s="80">
        <v>5</v>
      </c>
      <c r="AQ23" s="80">
        <v>4</v>
      </c>
      <c r="AR23" s="80">
        <v>4</v>
      </c>
      <c r="AS23" s="80">
        <v>3</v>
      </c>
      <c r="AT23" s="80">
        <v>3</v>
      </c>
      <c r="AU23" s="85">
        <f t="shared" si="2"/>
        <v>31</v>
      </c>
      <c r="AV23" s="88">
        <v>0</v>
      </c>
      <c r="AW23" s="86">
        <v>0</v>
      </c>
      <c r="AX23" s="86">
        <v>0</v>
      </c>
      <c r="AY23" s="86">
        <v>0</v>
      </c>
      <c r="AZ23" s="86">
        <v>0</v>
      </c>
      <c r="BA23" s="86">
        <v>0</v>
      </c>
      <c r="BB23" s="86">
        <v>0</v>
      </c>
      <c r="BC23" s="90">
        <v>0</v>
      </c>
      <c r="BD23" s="88">
        <v>0</v>
      </c>
      <c r="BE23" s="86">
        <v>0</v>
      </c>
      <c r="BF23" s="86">
        <v>0</v>
      </c>
      <c r="BG23" s="86">
        <v>0</v>
      </c>
      <c r="BH23" s="86">
        <v>0</v>
      </c>
      <c r="BI23" s="86">
        <v>0</v>
      </c>
      <c r="BJ23" s="86">
        <v>0</v>
      </c>
      <c r="BK23" s="90">
        <v>0</v>
      </c>
      <c r="BL23" s="95">
        <v>1</v>
      </c>
      <c r="BM23" s="93">
        <v>1</v>
      </c>
      <c r="BN23" s="93">
        <v>1</v>
      </c>
      <c r="BO23" s="93">
        <v>1</v>
      </c>
      <c r="BP23" s="93">
        <v>1</v>
      </c>
      <c r="BQ23" s="93">
        <v>1</v>
      </c>
      <c r="BR23" s="93">
        <v>1</v>
      </c>
      <c r="BS23" s="97">
        <v>1</v>
      </c>
      <c r="BT23" s="95">
        <v>1</v>
      </c>
      <c r="BU23" s="93">
        <v>1</v>
      </c>
      <c r="BV23" s="93">
        <v>1</v>
      </c>
      <c r="BW23" s="93">
        <v>1</v>
      </c>
      <c r="BX23" s="93">
        <v>1</v>
      </c>
      <c r="BY23" s="93">
        <v>1</v>
      </c>
      <c r="BZ23" s="93">
        <v>1</v>
      </c>
      <c r="CA23" s="97">
        <v>1</v>
      </c>
      <c r="CB23" s="102">
        <v>4</v>
      </c>
      <c r="CC23" s="100">
        <v>5</v>
      </c>
      <c r="CD23" s="100">
        <v>3</v>
      </c>
      <c r="CE23" s="100">
        <v>5</v>
      </c>
      <c r="CF23" s="100">
        <v>4</v>
      </c>
      <c r="CG23" s="100">
        <v>4</v>
      </c>
      <c r="CH23" s="100">
        <v>3</v>
      </c>
      <c r="CI23" s="100">
        <v>3</v>
      </c>
      <c r="CJ23" s="102">
        <v>4</v>
      </c>
      <c r="CK23" s="100">
        <v>5</v>
      </c>
      <c r="CL23" s="100">
        <v>3</v>
      </c>
      <c r="CM23" s="100">
        <v>5</v>
      </c>
      <c r="CN23" s="100">
        <v>4</v>
      </c>
      <c r="CO23" s="100">
        <v>4</v>
      </c>
      <c r="CP23" s="100">
        <v>3</v>
      </c>
      <c r="CQ23" s="100">
        <v>3</v>
      </c>
      <c r="CR23" s="106">
        <f t="shared" si="3"/>
        <v>31</v>
      </c>
      <c r="CS23" s="111">
        <f t="shared" si="4"/>
        <v>31</v>
      </c>
      <c r="CT23" s="177">
        <f t="shared" si="5"/>
        <v>0.12903225806451613</v>
      </c>
      <c r="CU23" s="178">
        <f t="shared" si="6"/>
        <v>0.16129032258064516</v>
      </c>
      <c r="CV23" s="178">
        <f t="shared" si="7"/>
        <v>9.6774193548387094E-2</v>
      </c>
      <c r="CW23" s="178">
        <f t="shared" si="8"/>
        <v>0.16129032258064516</v>
      </c>
      <c r="CX23" s="178">
        <f t="shared" si="9"/>
        <v>0.12903225806451613</v>
      </c>
      <c r="CY23" s="178">
        <f t="shared" si="10"/>
        <v>0.12903225806451613</v>
      </c>
      <c r="CZ23" s="178">
        <f t="shared" si="11"/>
        <v>9.6774193548387094E-2</v>
      </c>
      <c r="DA23" s="179">
        <f t="shared" si="12"/>
        <v>9.6774193548387094E-2</v>
      </c>
      <c r="DB23" s="177">
        <f t="shared" si="13"/>
        <v>0.12903225806451613</v>
      </c>
      <c r="DC23" s="178">
        <f t="shared" si="14"/>
        <v>0.16129032258064516</v>
      </c>
      <c r="DD23" s="178">
        <f t="shared" si="15"/>
        <v>9.6774193548387094E-2</v>
      </c>
      <c r="DE23" s="178">
        <f t="shared" si="16"/>
        <v>0.16129032258064516</v>
      </c>
      <c r="DF23" s="178">
        <f t="shared" si="17"/>
        <v>0.12903225806451613</v>
      </c>
      <c r="DG23" s="178">
        <f t="shared" si="18"/>
        <v>0.12903225806451613</v>
      </c>
      <c r="DH23" s="178">
        <f t="shared" si="19"/>
        <v>9.6774193548387094E-2</v>
      </c>
      <c r="DI23" s="179">
        <f t="shared" si="20"/>
        <v>9.6774193548387094E-2</v>
      </c>
      <c r="DJ23" s="121">
        <f t="shared" si="21"/>
        <v>68</v>
      </c>
      <c r="DK23" s="122">
        <f t="shared" si="22"/>
        <v>89.571428571428569</v>
      </c>
      <c r="DL23" s="122">
        <f t="shared" si="23"/>
        <v>4.66</v>
      </c>
      <c r="DM23" s="122">
        <f t="shared" si="24"/>
        <v>70</v>
      </c>
      <c r="DN23" s="122">
        <f t="shared" si="25"/>
        <v>200</v>
      </c>
      <c r="DO23" s="122">
        <f t="shared" si="26"/>
        <v>0</v>
      </c>
      <c r="DP23" s="122">
        <f t="shared" si="27"/>
        <v>0</v>
      </c>
      <c r="DQ23" s="123">
        <f t="shared" si="28"/>
        <v>41.6</v>
      </c>
      <c r="DR23" s="121">
        <f t="shared" si="29"/>
        <v>76</v>
      </c>
      <c r="DS23" s="122">
        <f t="shared" si="30"/>
        <v>104.14285714285714</v>
      </c>
      <c r="DT23" s="122">
        <f t="shared" si="31"/>
        <v>3.08</v>
      </c>
      <c r="DU23" s="122">
        <f t="shared" si="32"/>
        <v>15</v>
      </c>
      <c r="DV23" s="122">
        <f t="shared" si="33"/>
        <v>0</v>
      </c>
      <c r="DW23" s="122">
        <f t="shared" si="34"/>
        <v>50</v>
      </c>
      <c r="DX23" s="122">
        <f t="shared" si="35"/>
        <v>0</v>
      </c>
      <c r="DY23" s="123">
        <f t="shared" si="36"/>
        <v>42.199999999999996</v>
      </c>
      <c r="DZ23" s="128">
        <f t="shared" si="37"/>
        <v>8.7741935483870961</v>
      </c>
      <c r="EA23" s="126">
        <f t="shared" si="38"/>
        <v>14.447004608294931</v>
      </c>
      <c r="EB23" s="126">
        <f t="shared" si="39"/>
        <v>0.45096774193548389</v>
      </c>
      <c r="EC23" s="126">
        <f t="shared" si="40"/>
        <v>11.29032258064516</v>
      </c>
      <c r="ED23" s="126">
        <f t="shared" si="41"/>
        <v>25.806451612903224</v>
      </c>
      <c r="EE23" s="126">
        <f t="shared" si="42"/>
        <v>0</v>
      </c>
      <c r="EF23" s="126">
        <f t="shared" si="43"/>
        <v>0</v>
      </c>
      <c r="EG23" s="130">
        <f t="shared" si="44"/>
        <v>4.0258064516129028</v>
      </c>
      <c r="EH23" s="128">
        <f t="shared" si="45"/>
        <v>9.806451612903226</v>
      </c>
      <c r="EI23" s="126">
        <f t="shared" si="46"/>
        <v>16.797235023041473</v>
      </c>
      <c r="EJ23" s="126">
        <f t="shared" si="47"/>
        <v>0.29806451612903223</v>
      </c>
      <c r="EK23" s="126">
        <f t="shared" si="48"/>
        <v>2.4193548387096775</v>
      </c>
      <c r="EL23" s="126">
        <f t="shared" si="49"/>
        <v>0</v>
      </c>
      <c r="EM23" s="126">
        <f t="shared" si="50"/>
        <v>6.4516129032258061</v>
      </c>
      <c r="EN23" s="126">
        <f t="shared" si="51"/>
        <v>0</v>
      </c>
      <c r="EO23" s="130">
        <f t="shared" si="52"/>
        <v>4.0838709677419347</v>
      </c>
      <c r="EP23" s="106">
        <f t="shared" si="53"/>
        <v>64.7947465437788</v>
      </c>
      <c r="EQ23" s="107">
        <f t="shared" si="54"/>
        <v>39.856589861751146</v>
      </c>
      <c r="ER23" s="186" t="s">
        <v>86</v>
      </c>
      <c r="ES23" s="186" t="s">
        <v>86</v>
      </c>
      <c r="ET23" t="str">
        <f t="shared" si="55"/>
        <v>good</v>
      </c>
      <c r="EU23" t="str">
        <f t="shared" si="55"/>
        <v>good</v>
      </c>
    </row>
    <row r="24" spans="1:151">
      <c r="A24" s="55" t="s">
        <v>295</v>
      </c>
      <c r="B24" s="55" t="s">
        <v>292</v>
      </c>
      <c r="C24" s="55" t="s">
        <v>278</v>
      </c>
      <c r="D24" s="141" t="s">
        <v>407</v>
      </c>
      <c r="E24" s="141" t="s">
        <v>408</v>
      </c>
      <c r="F24" s="140">
        <v>1814</v>
      </c>
      <c r="G24" s="64">
        <v>5.5</v>
      </c>
      <c r="H24" s="59">
        <v>5.99</v>
      </c>
      <c r="I24" s="59">
        <v>58.8</v>
      </c>
      <c r="J24" s="59">
        <v>13</v>
      </c>
      <c r="K24" s="59">
        <v>3</v>
      </c>
      <c r="L24" s="59">
        <v>0.01</v>
      </c>
      <c r="M24" s="59">
        <v>0</v>
      </c>
      <c r="N24" s="65">
        <v>1.58</v>
      </c>
      <c r="O24" s="64">
        <v>5.4</v>
      </c>
      <c r="P24" s="59">
        <v>7.2</v>
      </c>
      <c r="Q24" s="59">
        <v>118</v>
      </c>
      <c r="R24" s="59">
        <v>3.5</v>
      </c>
      <c r="S24" s="59">
        <v>0</v>
      </c>
      <c r="T24" s="59">
        <v>0.15</v>
      </c>
      <c r="U24" s="59">
        <v>0</v>
      </c>
      <c r="V24" s="65">
        <v>3.6</v>
      </c>
      <c r="W24" s="72">
        <v>7.5</v>
      </c>
      <c r="X24" s="70">
        <v>7</v>
      </c>
      <c r="Y24" s="70">
        <v>1000</v>
      </c>
      <c r="Z24" s="70">
        <v>10</v>
      </c>
      <c r="AA24" s="70">
        <v>1.5</v>
      </c>
      <c r="AB24" s="70">
        <v>1</v>
      </c>
      <c r="AC24" s="70">
        <v>0.3</v>
      </c>
      <c r="AD24" s="76">
        <v>5</v>
      </c>
      <c r="AE24" s="72">
        <v>7.5</v>
      </c>
      <c r="AF24" s="70">
        <v>7</v>
      </c>
      <c r="AG24" s="70">
        <v>1000</v>
      </c>
      <c r="AH24" s="70">
        <v>10</v>
      </c>
      <c r="AI24" s="70">
        <v>1.5</v>
      </c>
      <c r="AJ24" s="70">
        <v>1</v>
      </c>
      <c r="AK24" s="70">
        <v>0.3</v>
      </c>
      <c r="AL24" s="76">
        <v>5</v>
      </c>
      <c r="AM24" s="82">
        <v>4</v>
      </c>
      <c r="AN24" s="80">
        <v>5</v>
      </c>
      <c r="AO24" s="80">
        <v>3</v>
      </c>
      <c r="AP24" s="80">
        <v>5</v>
      </c>
      <c r="AQ24" s="80">
        <v>4</v>
      </c>
      <c r="AR24" s="80">
        <v>4</v>
      </c>
      <c r="AS24" s="80">
        <v>3</v>
      </c>
      <c r="AT24" s="80">
        <v>3</v>
      </c>
      <c r="AU24" s="85">
        <f t="shared" si="2"/>
        <v>31</v>
      </c>
      <c r="AV24" s="88">
        <v>0</v>
      </c>
      <c r="AW24" s="86">
        <v>0</v>
      </c>
      <c r="AX24" s="86">
        <v>0</v>
      </c>
      <c r="AY24" s="86">
        <v>0</v>
      </c>
      <c r="AZ24" s="86">
        <v>0</v>
      </c>
      <c r="BA24" s="86">
        <v>0</v>
      </c>
      <c r="BB24" s="86">
        <v>0</v>
      </c>
      <c r="BC24" s="90">
        <v>0</v>
      </c>
      <c r="BD24" s="88">
        <v>0</v>
      </c>
      <c r="BE24" s="86">
        <v>0</v>
      </c>
      <c r="BF24" s="86">
        <v>0</v>
      </c>
      <c r="BG24" s="86">
        <v>0</v>
      </c>
      <c r="BH24" s="86">
        <v>0</v>
      </c>
      <c r="BI24" s="86">
        <v>0</v>
      </c>
      <c r="BJ24" s="86">
        <v>0</v>
      </c>
      <c r="BK24" s="90">
        <v>0</v>
      </c>
      <c r="BL24" s="95">
        <v>1</v>
      </c>
      <c r="BM24" s="93">
        <v>1</v>
      </c>
      <c r="BN24" s="93">
        <v>1</v>
      </c>
      <c r="BO24" s="93">
        <v>1</v>
      </c>
      <c r="BP24" s="93">
        <v>1</v>
      </c>
      <c r="BQ24" s="93">
        <v>1</v>
      </c>
      <c r="BR24" s="93">
        <v>1</v>
      </c>
      <c r="BS24" s="97">
        <v>1</v>
      </c>
      <c r="BT24" s="95">
        <v>1</v>
      </c>
      <c r="BU24" s="93">
        <v>1</v>
      </c>
      <c r="BV24" s="93">
        <v>1</v>
      </c>
      <c r="BW24" s="93">
        <v>1</v>
      </c>
      <c r="BX24" s="93">
        <v>1</v>
      </c>
      <c r="BY24" s="93">
        <v>1</v>
      </c>
      <c r="BZ24" s="93">
        <v>1</v>
      </c>
      <c r="CA24" s="97">
        <v>1</v>
      </c>
      <c r="CB24" s="102">
        <v>4</v>
      </c>
      <c r="CC24" s="100">
        <v>5</v>
      </c>
      <c r="CD24" s="100">
        <v>3</v>
      </c>
      <c r="CE24" s="100">
        <v>5</v>
      </c>
      <c r="CF24" s="100">
        <v>4</v>
      </c>
      <c r="CG24" s="100">
        <v>4</v>
      </c>
      <c r="CH24" s="100">
        <v>3</v>
      </c>
      <c r="CI24" s="100">
        <v>3</v>
      </c>
      <c r="CJ24" s="102">
        <v>4</v>
      </c>
      <c r="CK24" s="100">
        <v>5</v>
      </c>
      <c r="CL24" s="100">
        <v>3</v>
      </c>
      <c r="CM24" s="100">
        <v>5</v>
      </c>
      <c r="CN24" s="100">
        <v>4</v>
      </c>
      <c r="CO24" s="100">
        <v>4</v>
      </c>
      <c r="CP24" s="100">
        <v>3</v>
      </c>
      <c r="CQ24" s="100">
        <v>3</v>
      </c>
      <c r="CR24" s="106">
        <f t="shared" si="3"/>
        <v>31</v>
      </c>
      <c r="CS24" s="111">
        <f t="shared" si="4"/>
        <v>31</v>
      </c>
      <c r="CT24" s="177">
        <f t="shared" si="5"/>
        <v>0.12903225806451613</v>
      </c>
      <c r="CU24" s="178">
        <f t="shared" si="6"/>
        <v>0.16129032258064516</v>
      </c>
      <c r="CV24" s="178">
        <f t="shared" si="7"/>
        <v>9.6774193548387094E-2</v>
      </c>
      <c r="CW24" s="178">
        <f t="shared" si="8"/>
        <v>0.16129032258064516</v>
      </c>
      <c r="CX24" s="178">
        <f t="shared" si="9"/>
        <v>0.12903225806451613</v>
      </c>
      <c r="CY24" s="178">
        <f t="shared" si="10"/>
        <v>0.12903225806451613</v>
      </c>
      <c r="CZ24" s="178">
        <f t="shared" si="11"/>
        <v>9.6774193548387094E-2</v>
      </c>
      <c r="DA24" s="179">
        <f t="shared" si="12"/>
        <v>9.6774193548387094E-2</v>
      </c>
      <c r="DB24" s="177">
        <f t="shared" si="13"/>
        <v>0.12903225806451613</v>
      </c>
      <c r="DC24" s="178">
        <f t="shared" si="14"/>
        <v>0.16129032258064516</v>
      </c>
      <c r="DD24" s="178">
        <f t="shared" si="15"/>
        <v>9.6774193548387094E-2</v>
      </c>
      <c r="DE24" s="178">
        <f t="shared" si="16"/>
        <v>0.16129032258064516</v>
      </c>
      <c r="DF24" s="178">
        <f t="shared" si="17"/>
        <v>0.12903225806451613</v>
      </c>
      <c r="DG24" s="178">
        <f t="shared" si="18"/>
        <v>0.12903225806451613</v>
      </c>
      <c r="DH24" s="178">
        <f t="shared" si="19"/>
        <v>9.6774193548387094E-2</v>
      </c>
      <c r="DI24" s="179">
        <f t="shared" si="20"/>
        <v>9.6774193548387094E-2</v>
      </c>
      <c r="DJ24" s="121">
        <f t="shared" si="21"/>
        <v>73.333333333333329</v>
      </c>
      <c r="DK24" s="122">
        <f t="shared" si="22"/>
        <v>85.571428571428569</v>
      </c>
      <c r="DL24" s="122">
        <f t="shared" si="23"/>
        <v>5.88</v>
      </c>
      <c r="DM24" s="122">
        <f t="shared" si="24"/>
        <v>130</v>
      </c>
      <c r="DN24" s="122">
        <f t="shared" si="25"/>
        <v>200</v>
      </c>
      <c r="DO24" s="122">
        <f t="shared" si="26"/>
        <v>1</v>
      </c>
      <c r="DP24" s="122">
        <f t="shared" si="27"/>
        <v>0</v>
      </c>
      <c r="DQ24" s="123">
        <f t="shared" si="28"/>
        <v>31.6</v>
      </c>
      <c r="DR24" s="121">
        <f t="shared" si="29"/>
        <v>72.000000000000014</v>
      </c>
      <c r="DS24" s="122">
        <f t="shared" si="30"/>
        <v>102.85714285714288</v>
      </c>
      <c r="DT24" s="122">
        <f t="shared" si="31"/>
        <v>11.799999999999999</v>
      </c>
      <c r="DU24" s="122">
        <f t="shared" si="32"/>
        <v>35</v>
      </c>
      <c r="DV24" s="122">
        <f t="shared" si="33"/>
        <v>0</v>
      </c>
      <c r="DW24" s="122">
        <f t="shared" si="34"/>
        <v>15</v>
      </c>
      <c r="DX24" s="122">
        <f t="shared" si="35"/>
        <v>0</v>
      </c>
      <c r="DY24" s="123">
        <f t="shared" si="36"/>
        <v>72</v>
      </c>
      <c r="DZ24" s="128">
        <f t="shared" si="37"/>
        <v>9.4623655913978482</v>
      </c>
      <c r="EA24" s="126">
        <f t="shared" si="38"/>
        <v>13.801843317972349</v>
      </c>
      <c r="EB24" s="126">
        <f t="shared" si="39"/>
        <v>0.56903225806451607</v>
      </c>
      <c r="EC24" s="126">
        <f t="shared" si="40"/>
        <v>20.967741935483872</v>
      </c>
      <c r="ED24" s="126">
        <f t="shared" si="41"/>
        <v>25.806451612903224</v>
      </c>
      <c r="EE24" s="126">
        <f t="shared" si="42"/>
        <v>0.12903225806451613</v>
      </c>
      <c r="EF24" s="126">
        <f t="shared" si="43"/>
        <v>0</v>
      </c>
      <c r="EG24" s="130">
        <f t="shared" si="44"/>
        <v>3.0580645161290323</v>
      </c>
      <c r="EH24" s="128">
        <f t="shared" si="45"/>
        <v>9.2903225806451637</v>
      </c>
      <c r="EI24" s="126">
        <f t="shared" si="46"/>
        <v>16.589861751152075</v>
      </c>
      <c r="EJ24" s="126">
        <f t="shared" si="47"/>
        <v>1.1419354838709677</v>
      </c>
      <c r="EK24" s="126">
        <f t="shared" si="48"/>
        <v>5.6451612903225801</v>
      </c>
      <c r="EL24" s="126">
        <f t="shared" si="49"/>
        <v>0</v>
      </c>
      <c r="EM24" s="126">
        <f t="shared" si="50"/>
        <v>1.935483870967742</v>
      </c>
      <c r="EN24" s="126">
        <f t="shared" si="51"/>
        <v>0</v>
      </c>
      <c r="EO24" s="130">
        <f t="shared" si="52"/>
        <v>6.967741935483871</v>
      </c>
      <c r="EP24" s="106">
        <f t="shared" si="53"/>
        <v>73.794531490015359</v>
      </c>
      <c r="EQ24" s="107">
        <f t="shared" si="54"/>
        <v>41.570506912442397</v>
      </c>
      <c r="ER24" s="186" t="s">
        <v>86</v>
      </c>
      <c r="ES24" s="186" t="s">
        <v>86</v>
      </c>
      <c r="ET24" t="str">
        <f t="shared" si="55"/>
        <v>good</v>
      </c>
      <c r="EU24" t="str">
        <f t="shared" si="55"/>
        <v>good</v>
      </c>
    </row>
    <row r="25" spans="1:151">
      <c r="A25" s="55" t="s">
        <v>295</v>
      </c>
      <c r="B25" s="55" t="s">
        <v>293</v>
      </c>
      <c r="C25" s="55" t="s">
        <v>279</v>
      </c>
      <c r="D25" s="139" t="s">
        <v>409</v>
      </c>
      <c r="E25" s="139" t="s">
        <v>410</v>
      </c>
      <c r="F25" s="140">
        <v>672</v>
      </c>
      <c r="G25" s="64">
        <v>5.4</v>
      </c>
      <c r="H25" s="59">
        <v>6.73</v>
      </c>
      <c r="I25" s="59">
        <v>95</v>
      </c>
      <c r="J25" s="59">
        <v>0</v>
      </c>
      <c r="K25" s="59">
        <v>2</v>
      </c>
      <c r="L25" s="59">
        <v>0</v>
      </c>
      <c r="M25" s="59">
        <v>0</v>
      </c>
      <c r="N25" s="65">
        <v>0.94</v>
      </c>
      <c r="O25" s="64">
        <v>5.7</v>
      </c>
      <c r="P25" s="59">
        <v>7.39</v>
      </c>
      <c r="Q25" s="59">
        <v>179</v>
      </c>
      <c r="R25" s="59">
        <v>1.25</v>
      </c>
      <c r="S25" s="59">
        <v>1</v>
      </c>
      <c r="T25" s="59">
        <v>0</v>
      </c>
      <c r="U25" s="59">
        <v>0</v>
      </c>
      <c r="V25" s="65">
        <v>1.23</v>
      </c>
      <c r="W25" s="72">
        <v>7.5</v>
      </c>
      <c r="X25" s="70">
        <v>7</v>
      </c>
      <c r="Y25" s="70">
        <v>1000</v>
      </c>
      <c r="Z25" s="70">
        <v>10</v>
      </c>
      <c r="AA25" s="70">
        <v>1.5</v>
      </c>
      <c r="AB25" s="70">
        <v>1</v>
      </c>
      <c r="AC25" s="70">
        <v>0.3</v>
      </c>
      <c r="AD25" s="76">
        <v>5</v>
      </c>
      <c r="AE25" s="72">
        <v>7.5</v>
      </c>
      <c r="AF25" s="70">
        <v>7</v>
      </c>
      <c r="AG25" s="70">
        <v>1000</v>
      </c>
      <c r="AH25" s="70">
        <v>10</v>
      </c>
      <c r="AI25" s="70">
        <v>1.5</v>
      </c>
      <c r="AJ25" s="70">
        <v>1</v>
      </c>
      <c r="AK25" s="70">
        <v>0.3</v>
      </c>
      <c r="AL25" s="76">
        <v>5</v>
      </c>
      <c r="AM25" s="82">
        <v>4</v>
      </c>
      <c r="AN25" s="80">
        <v>5</v>
      </c>
      <c r="AO25" s="80">
        <v>3</v>
      </c>
      <c r="AP25" s="80">
        <v>5</v>
      </c>
      <c r="AQ25" s="80">
        <v>4</v>
      </c>
      <c r="AR25" s="80">
        <v>4</v>
      </c>
      <c r="AS25" s="80">
        <v>3</v>
      </c>
      <c r="AT25" s="80">
        <v>3</v>
      </c>
      <c r="AU25" s="85">
        <f t="shared" si="2"/>
        <v>31</v>
      </c>
      <c r="AV25" s="88">
        <v>0</v>
      </c>
      <c r="AW25" s="86">
        <v>0</v>
      </c>
      <c r="AX25" s="86">
        <v>0</v>
      </c>
      <c r="AY25" s="86">
        <v>0</v>
      </c>
      <c r="AZ25" s="86">
        <v>0</v>
      </c>
      <c r="BA25" s="86">
        <v>0</v>
      </c>
      <c r="BB25" s="86">
        <v>0</v>
      </c>
      <c r="BC25" s="90">
        <v>0</v>
      </c>
      <c r="BD25" s="88">
        <v>0</v>
      </c>
      <c r="BE25" s="86">
        <v>0</v>
      </c>
      <c r="BF25" s="86">
        <v>0</v>
      </c>
      <c r="BG25" s="86">
        <v>0</v>
      </c>
      <c r="BH25" s="86">
        <v>0</v>
      </c>
      <c r="BI25" s="86">
        <v>0</v>
      </c>
      <c r="BJ25" s="86">
        <v>0</v>
      </c>
      <c r="BK25" s="90">
        <v>0</v>
      </c>
      <c r="BL25" s="95">
        <v>1</v>
      </c>
      <c r="BM25" s="93">
        <v>1</v>
      </c>
      <c r="BN25" s="93">
        <v>1</v>
      </c>
      <c r="BO25" s="93">
        <v>1</v>
      </c>
      <c r="BP25" s="93">
        <v>1</v>
      </c>
      <c r="BQ25" s="93">
        <v>1</v>
      </c>
      <c r="BR25" s="93">
        <v>1</v>
      </c>
      <c r="BS25" s="97">
        <v>1</v>
      </c>
      <c r="BT25" s="95">
        <v>1</v>
      </c>
      <c r="BU25" s="93">
        <v>1</v>
      </c>
      <c r="BV25" s="93">
        <v>1</v>
      </c>
      <c r="BW25" s="93">
        <v>1</v>
      </c>
      <c r="BX25" s="93">
        <v>1</v>
      </c>
      <c r="BY25" s="93">
        <v>1</v>
      </c>
      <c r="BZ25" s="93">
        <v>1</v>
      </c>
      <c r="CA25" s="97">
        <v>1</v>
      </c>
      <c r="CB25" s="102">
        <v>4</v>
      </c>
      <c r="CC25" s="100">
        <v>5</v>
      </c>
      <c r="CD25" s="100">
        <v>3</v>
      </c>
      <c r="CE25" s="100">
        <v>5</v>
      </c>
      <c r="CF25" s="100">
        <v>4</v>
      </c>
      <c r="CG25" s="100">
        <v>4</v>
      </c>
      <c r="CH25" s="100">
        <v>3</v>
      </c>
      <c r="CI25" s="100">
        <v>3</v>
      </c>
      <c r="CJ25" s="102">
        <v>4</v>
      </c>
      <c r="CK25" s="100">
        <v>5</v>
      </c>
      <c r="CL25" s="100">
        <v>3</v>
      </c>
      <c r="CM25" s="100">
        <v>5</v>
      </c>
      <c r="CN25" s="100">
        <v>4</v>
      </c>
      <c r="CO25" s="100">
        <v>4</v>
      </c>
      <c r="CP25" s="100">
        <v>3</v>
      </c>
      <c r="CQ25" s="100">
        <v>3</v>
      </c>
      <c r="CR25" s="106">
        <f t="shared" si="3"/>
        <v>31</v>
      </c>
      <c r="CS25" s="111">
        <f t="shared" si="4"/>
        <v>31</v>
      </c>
      <c r="CT25" s="177">
        <f t="shared" si="5"/>
        <v>0.12903225806451613</v>
      </c>
      <c r="CU25" s="178">
        <f t="shared" si="6"/>
        <v>0.16129032258064516</v>
      </c>
      <c r="CV25" s="178">
        <f t="shared" si="7"/>
        <v>9.6774193548387094E-2</v>
      </c>
      <c r="CW25" s="178">
        <f t="shared" si="8"/>
        <v>0.16129032258064516</v>
      </c>
      <c r="CX25" s="178">
        <f t="shared" si="9"/>
        <v>0.12903225806451613</v>
      </c>
      <c r="CY25" s="178">
        <f t="shared" si="10"/>
        <v>0.12903225806451613</v>
      </c>
      <c r="CZ25" s="178">
        <f t="shared" si="11"/>
        <v>9.6774193548387094E-2</v>
      </c>
      <c r="DA25" s="179">
        <f t="shared" si="12"/>
        <v>9.6774193548387094E-2</v>
      </c>
      <c r="DB25" s="177">
        <f t="shared" si="13"/>
        <v>0.12903225806451613</v>
      </c>
      <c r="DC25" s="178">
        <f t="shared" si="14"/>
        <v>0.16129032258064516</v>
      </c>
      <c r="DD25" s="178">
        <f t="shared" si="15"/>
        <v>9.6774193548387094E-2</v>
      </c>
      <c r="DE25" s="178">
        <f t="shared" si="16"/>
        <v>0.16129032258064516</v>
      </c>
      <c r="DF25" s="178">
        <f t="shared" si="17"/>
        <v>0.12903225806451613</v>
      </c>
      <c r="DG25" s="178">
        <f t="shared" si="18"/>
        <v>0.12903225806451613</v>
      </c>
      <c r="DH25" s="178">
        <f t="shared" si="19"/>
        <v>9.6774193548387094E-2</v>
      </c>
      <c r="DI25" s="179">
        <f t="shared" si="20"/>
        <v>9.6774193548387094E-2</v>
      </c>
      <c r="DJ25" s="121">
        <f t="shared" si="21"/>
        <v>72.000000000000014</v>
      </c>
      <c r="DK25" s="122">
        <f t="shared" si="22"/>
        <v>96.142857142857153</v>
      </c>
      <c r="DL25" s="122">
        <f t="shared" si="23"/>
        <v>9.5</v>
      </c>
      <c r="DM25" s="122">
        <f t="shared" si="24"/>
        <v>0</v>
      </c>
      <c r="DN25" s="122">
        <f t="shared" si="25"/>
        <v>133.33333333333331</v>
      </c>
      <c r="DO25" s="122">
        <f t="shared" si="26"/>
        <v>0</v>
      </c>
      <c r="DP25" s="122">
        <f t="shared" si="27"/>
        <v>0</v>
      </c>
      <c r="DQ25" s="123">
        <f t="shared" si="28"/>
        <v>18.8</v>
      </c>
      <c r="DR25" s="121">
        <f t="shared" si="29"/>
        <v>76</v>
      </c>
      <c r="DS25" s="122">
        <f t="shared" si="30"/>
        <v>105.57142857142856</v>
      </c>
      <c r="DT25" s="122">
        <f t="shared" si="31"/>
        <v>17.899999999999999</v>
      </c>
      <c r="DU25" s="122">
        <f t="shared" si="32"/>
        <v>12.5</v>
      </c>
      <c r="DV25" s="122">
        <f t="shared" si="33"/>
        <v>66.666666666666657</v>
      </c>
      <c r="DW25" s="122">
        <f t="shared" si="34"/>
        <v>0</v>
      </c>
      <c r="DX25" s="122">
        <f t="shared" si="35"/>
        <v>0</v>
      </c>
      <c r="DY25" s="123">
        <f t="shared" si="36"/>
        <v>24.6</v>
      </c>
      <c r="DZ25" s="128">
        <f t="shared" si="37"/>
        <v>9.2903225806451637</v>
      </c>
      <c r="EA25" s="126">
        <f t="shared" si="38"/>
        <v>15.506912442396315</v>
      </c>
      <c r="EB25" s="126">
        <f t="shared" si="39"/>
        <v>0.91935483870967738</v>
      </c>
      <c r="EC25" s="126">
        <f t="shared" si="40"/>
        <v>0</v>
      </c>
      <c r="ED25" s="126">
        <f t="shared" si="41"/>
        <v>17.204301075268813</v>
      </c>
      <c r="EE25" s="126">
        <f t="shared" si="42"/>
        <v>0</v>
      </c>
      <c r="EF25" s="126">
        <f t="shared" si="43"/>
        <v>0</v>
      </c>
      <c r="EG25" s="130">
        <f t="shared" si="44"/>
        <v>1.8193548387096774</v>
      </c>
      <c r="EH25" s="128">
        <f t="shared" si="45"/>
        <v>9.806451612903226</v>
      </c>
      <c r="EI25" s="126">
        <f t="shared" si="46"/>
        <v>17.027649769585249</v>
      </c>
      <c r="EJ25" s="126">
        <f t="shared" si="47"/>
        <v>1.7322580645161287</v>
      </c>
      <c r="EK25" s="126">
        <f t="shared" si="48"/>
        <v>2.0161290322580645</v>
      </c>
      <c r="EL25" s="126">
        <f t="shared" si="49"/>
        <v>8.6021505376344063</v>
      </c>
      <c r="EM25" s="126">
        <f t="shared" si="50"/>
        <v>0</v>
      </c>
      <c r="EN25" s="126">
        <f t="shared" si="51"/>
        <v>0</v>
      </c>
      <c r="EO25" s="130">
        <f t="shared" si="52"/>
        <v>2.3806451612903228</v>
      </c>
      <c r="EP25" s="106">
        <f t="shared" si="53"/>
        <v>44.740245775729647</v>
      </c>
      <c r="EQ25" s="107">
        <f t="shared" si="54"/>
        <v>41.565284178187397</v>
      </c>
      <c r="ER25" s="186" t="s">
        <v>86</v>
      </c>
      <c r="ES25" s="186" t="s">
        <v>86</v>
      </c>
      <c r="ET25" t="str">
        <f t="shared" si="55"/>
        <v>good</v>
      </c>
      <c r="EU25" t="str">
        <f t="shared" si="55"/>
        <v>good</v>
      </c>
    </row>
    <row r="26" spans="1:151">
      <c r="A26" s="55" t="s">
        <v>295</v>
      </c>
      <c r="B26" s="55" t="s">
        <v>293</v>
      </c>
      <c r="C26" s="55" t="s">
        <v>280</v>
      </c>
      <c r="D26" s="139" t="s">
        <v>411</v>
      </c>
      <c r="E26" s="139" t="s">
        <v>410</v>
      </c>
      <c r="F26" s="140">
        <v>679</v>
      </c>
      <c r="G26" s="64">
        <v>7.3</v>
      </c>
      <c r="H26" s="59">
        <v>4.97</v>
      </c>
      <c r="I26" s="59">
        <v>735</v>
      </c>
      <c r="J26" s="59">
        <v>0</v>
      </c>
      <c r="K26" s="59">
        <v>2</v>
      </c>
      <c r="L26" s="59">
        <v>0</v>
      </c>
      <c r="M26" s="59">
        <v>0</v>
      </c>
      <c r="N26" s="65">
        <v>16.5</v>
      </c>
      <c r="O26" s="64">
        <v>5.9</v>
      </c>
      <c r="P26" s="59">
        <v>5.78</v>
      </c>
      <c r="Q26" s="59">
        <v>375</v>
      </c>
      <c r="R26" s="59">
        <v>3.95</v>
      </c>
      <c r="S26" s="59">
        <v>0</v>
      </c>
      <c r="T26" s="59">
        <v>0.35</v>
      </c>
      <c r="U26" s="59">
        <v>0</v>
      </c>
      <c r="V26" s="65">
        <v>4.55</v>
      </c>
      <c r="W26" s="72">
        <v>7.5</v>
      </c>
      <c r="X26" s="70">
        <v>7</v>
      </c>
      <c r="Y26" s="70">
        <v>1000</v>
      </c>
      <c r="Z26" s="70">
        <v>10</v>
      </c>
      <c r="AA26" s="70">
        <v>1.5</v>
      </c>
      <c r="AB26" s="70">
        <v>1</v>
      </c>
      <c r="AC26" s="70">
        <v>0.3</v>
      </c>
      <c r="AD26" s="76">
        <v>5</v>
      </c>
      <c r="AE26" s="72">
        <v>7.5</v>
      </c>
      <c r="AF26" s="70">
        <v>7</v>
      </c>
      <c r="AG26" s="70">
        <v>1000</v>
      </c>
      <c r="AH26" s="70">
        <v>10</v>
      </c>
      <c r="AI26" s="70">
        <v>1.5</v>
      </c>
      <c r="AJ26" s="70">
        <v>1</v>
      </c>
      <c r="AK26" s="70">
        <v>0.3</v>
      </c>
      <c r="AL26" s="76">
        <v>5</v>
      </c>
      <c r="AM26" s="82">
        <v>4</v>
      </c>
      <c r="AN26" s="80">
        <v>5</v>
      </c>
      <c r="AO26" s="80">
        <v>3</v>
      </c>
      <c r="AP26" s="80">
        <v>5</v>
      </c>
      <c r="AQ26" s="80">
        <v>4</v>
      </c>
      <c r="AR26" s="80">
        <v>4</v>
      </c>
      <c r="AS26" s="80">
        <v>3</v>
      </c>
      <c r="AT26" s="80">
        <v>3</v>
      </c>
      <c r="AU26" s="85">
        <f t="shared" si="2"/>
        <v>31</v>
      </c>
      <c r="AV26" s="88">
        <v>0</v>
      </c>
      <c r="AW26" s="86">
        <v>0</v>
      </c>
      <c r="AX26" s="86">
        <v>0</v>
      </c>
      <c r="AY26" s="86">
        <v>0</v>
      </c>
      <c r="AZ26" s="86">
        <v>0</v>
      </c>
      <c r="BA26" s="86">
        <v>0</v>
      </c>
      <c r="BB26" s="86">
        <v>0</v>
      </c>
      <c r="BC26" s="90">
        <v>0</v>
      </c>
      <c r="BD26" s="88">
        <v>0</v>
      </c>
      <c r="BE26" s="86">
        <v>0</v>
      </c>
      <c r="BF26" s="86">
        <v>0</v>
      </c>
      <c r="BG26" s="86">
        <v>0</v>
      </c>
      <c r="BH26" s="86">
        <v>0</v>
      </c>
      <c r="BI26" s="86">
        <v>0</v>
      </c>
      <c r="BJ26" s="86">
        <v>0</v>
      </c>
      <c r="BK26" s="90">
        <v>0</v>
      </c>
      <c r="BL26" s="95">
        <v>1</v>
      </c>
      <c r="BM26" s="93">
        <v>1</v>
      </c>
      <c r="BN26" s="93">
        <v>1</v>
      </c>
      <c r="BO26" s="93">
        <v>1</v>
      </c>
      <c r="BP26" s="93">
        <v>1</v>
      </c>
      <c r="BQ26" s="93">
        <v>1</v>
      </c>
      <c r="BR26" s="93">
        <v>1</v>
      </c>
      <c r="BS26" s="97">
        <v>1</v>
      </c>
      <c r="BT26" s="95">
        <v>1</v>
      </c>
      <c r="BU26" s="93">
        <v>1</v>
      </c>
      <c r="BV26" s="93">
        <v>1</v>
      </c>
      <c r="BW26" s="93">
        <v>1</v>
      </c>
      <c r="BX26" s="93">
        <v>1</v>
      </c>
      <c r="BY26" s="93">
        <v>1</v>
      </c>
      <c r="BZ26" s="93">
        <v>1</v>
      </c>
      <c r="CA26" s="97">
        <v>1</v>
      </c>
      <c r="CB26" s="102">
        <v>4</v>
      </c>
      <c r="CC26" s="100">
        <v>5</v>
      </c>
      <c r="CD26" s="100">
        <v>3</v>
      </c>
      <c r="CE26" s="100">
        <v>5</v>
      </c>
      <c r="CF26" s="100">
        <v>4</v>
      </c>
      <c r="CG26" s="100">
        <v>4</v>
      </c>
      <c r="CH26" s="100">
        <v>3</v>
      </c>
      <c r="CI26" s="100">
        <v>3</v>
      </c>
      <c r="CJ26" s="102">
        <v>4</v>
      </c>
      <c r="CK26" s="100">
        <v>5</v>
      </c>
      <c r="CL26" s="100">
        <v>3</v>
      </c>
      <c r="CM26" s="100">
        <v>5</v>
      </c>
      <c r="CN26" s="100">
        <v>4</v>
      </c>
      <c r="CO26" s="100">
        <v>4</v>
      </c>
      <c r="CP26" s="100">
        <v>3</v>
      </c>
      <c r="CQ26" s="100">
        <v>3</v>
      </c>
      <c r="CR26" s="106">
        <f t="shared" si="3"/>
        <v>31</v>
      </c>
      <c r="CS26" s="111">
        <f t="shared" si="4"/>
        <v>31</v>
      </c>
      <c r="CT26" s="177">
        <f t="shared" si="5"/>
        <v>0.12903225806451613</v>
      </c>
      <c r="CU26" s="178">
        <f t="shared" si="6"/>
        <v>0.16129032258064516</v>
      </c>
      <c r="CV26" s="178">
        <f t="shared" si="7"/>
        <v>9.6774193548387094E-2</v>
      </c>
      <c r="CW26" s="178">
        <f t="shared" si="8"/>
        <v>0.16129032258064516</v>
      </c>
      <c r="CX26" s="178">
        <f t="shared" si="9"/>
        <v>0.12903225806451613</v>
      </c>
      <c r="CY26" s="178">
        <f t="shared" si="10"/>
        <v>0.12903225806451613</v>
      </c>
      <c r="CZ26" s="178">
        <f t="shared" si="11"/>
        <v>9.6774193548387094E-2</v>
      </c>
      <c r="DA26" s="179">
        <f t="shared" si="12"/>
        <v>9.6774193548387094E-2</v>
      </c>
      <c r="DB26" s="177">
        <f t="shared" si="13"/>
        <v>0.12903225806451613</v>
      </c>
      <c r="DC26" s="178">
        <f t="shared" si="14"/>
        <v>0.16129032258064516</v>
      </c>
      <c r="DD26" s="178">
        <f t="shared" si="15"/>
        <v>9.6774193548387094E-2</v>
      </c>
      <c r="DE26" s="178">
        <f t="shared" si="16"/>
        <v>0.16129032258064516</v>
      </c>
      <c r="DF26" s="178">
        <f t="shared" si="17"/>
        <v>0.12903225806451613</v>
      </c>
      <c r="DG26" s="178">
        <f t="shared" si="18"/>
        <v>0.12903225806451613</v>
      </c>
      <c r="DH26" s="178">
        <f t="shared" si="19"/>
        <v>9.6774193548387094E-2</v>
      </c>
      <c r="DI26" s="179">
        <f t="shared" si="20"/>
        <v>9.6774193548387094E-2</v>
      </c>
      <c r="DJ26" s="121">
        <f t="shared" si="21"/>
        <v>97.333333333333329</v>
      </c>
      <c r="DK26" s="122">
        <f t="shared" si="22"/>
        <v>71</v>
      </c>
      <c r="DL26" s="122">
        <f t="shared" si="23"/>
        <v>73.5</v>
      </c>
      <c r="DM26" s="122">
        <f t="shared" si="24"/>
        <v>0</v>
      </c>
      <c r="DN26" s="122">
        <f t="shared" si="25"/>
        <v>133.33333333333331</v>
      </c>
      <c r="DO26" s="122">
        <f t="shared" si="26"/>
        <v>0</v>
      </c>
      <c r="DP26" s="122">
        <f t="shared" si="27"/>
        <v>0</v>
      </c>
      <c r="DQ26" s="123">
        <f t="shared" si="28"/>
        <v>330</v>
      </c>
      <c r="DR26" s="121">
        <f t="shared" si="29"/>
        <v>78.666666666666671</v>
      </c>
      <c r="DS26" s="122">
        <f t="shared" si="30"/>
        <v>82.571428571428569</v>
      </c>
      <c r="DT26" s="122">
        <f t="shared" si="31"/>
        <v>37.5</v>
      </c>
      <c r="DU26" s="122">
        <f t="shared" si="32"/>
        <v>39.5</v>
      </c>
      <c r="DV26" s="122">
        <f t="shared" si="33"/>
        <v>0</v>
      </c>
      <c r="DW26" s="122">
        <f t="shared" si="34"/>
        <v>35</v>
      </c>
      <c r="DX26" s="122">
        <f t="shared" si="35"/>
        <v>0</v>
      </c>
      <c r="DY26" s="123">
        <f t="shared" si="36"/>
        <v>90.999999999999986</v>
      </c>
      <c r="DZ26" s="128">
        <f t="shared" si="37"/>
        <v>12.559139784946236</v>
      </c>
      <c r="EA26" s="126">
        <f t="shared" si="38"/>
        <v>11.451612903225806</v>
      </c>
      <c r="EB26" s="126">
        <f t="shared" si="39"/>
        <v>7.1129032258064511</v>
      </c>
      <c r="EC26" s="126">
        <f t="shared" si="40"/>
        <v>0</v>
      </c>
      <c r="ED26" s="126">
        <f t="shared" si="41"/>
        <v>17.204301075268813</v>
      </c>
      <c r="EE26" s="126">
        <f t="shared" si="42"/>
        <v>0</v>
      </c>
      <c r="EF26" s="126">
        <f t="shared" si="43"/>
        <v>0</v>
      </c>
      <c r="EG26" s="130">
        <f t="shared" si="44"/>
        <v>31.93548387096774</v>
      </c>
      <c r="EH26" s="128">
        <f t="shared" si="45"/>
        <v>10.150537634408602</v>
      </c>
      <c r="EI26" s="126">
        <f t="shared" si="46"/>
        <v>13.317972350230415</v>
      </c>
      <c r="EJ26" s="126">
        <f t="shared" si="47"/>
        <v>3.629032258064516</v>
      </c>
      <c r="EK26" s="126">
        <f t="shared" si="48"/>
        <v>6.370967741935484</v>
      </c>
      <c r="EL26" s="126">
        <f t="shared" si="49"/>
        <v>0</v>
      </c>
      <c r="EM26" s="126">
        <f t="shared" si="50"/>
        <v>4.5161290322580641</v>
      </c>
      <c r="EN26" s="126">
        <f t="shared" si="51"/>
        <v>0</v>
      </c>
      <c r="EO26" s="130">
        <f t="shared" si="52"/>
        <v>8.8064516129032242</v>
      </c>
      <c r="EP26" s="193">
        <f t="shared" si="53"/>
        <v>80.263440860215042</v>
      </c>
      <c r="EQ26" s="107">
        <f t="shared" si="54"/>
        <v>46.791090629800301</v>
      </c>
      <c r="ER26" s="190" t="s">
        <v>503</v>
      </c>
      <c r="ES26" s="186" t="s">
        <v>86</v>
      </c>
      <c r="ET26" t="str">
        <f t="shared" si="55"/>
        <v>fair</v>
      </c>
      <c r="EU26" t="str">
        <f t="shared" si="55"/>
        <v>good</v>
      </c>
    </row>
    <row r="27" spans="1:151">
      <c r="A27" s="55" t="s">
        <v>295</v>
      </c>
      <c r="B27" s="55" t="s">
        <v>288</v>
      </c>
      <c r="C27" s="55" t="s">
        <v>281</v>
      </c>
      <c r="D27" s="139" t="s">
        <v>412</v>
      </c>
      <c r="E27" s="139" t="s">
        <v>413</v>
      </c>
      <c r="F27" s="142">
        <v>700</v>
      </c>
      <c r="G27" s="64">
        <v>5.6</v>
      </c>
      <c r="H27" s="59">
        <v>4.71</v>
      </c>
      <c r="I27" s="59">
        <v>151.30000000000001</v>
      </c>
      <c r="J27" s="59">
        <v>0</v>
      </c>
      <c r="K27" s="59">
        <v>1</v>
      </c>
      <c r="L27" s="59">
        <v>0</v>
      </c>
      <c r="M27" s="59">
        <v>0</v>
      </c>
      <c r="N27" s="65">
        <v>1.1200000000000001</v>
      </c>
      <c r="O27" s="64">
        <v>5.8</v>
      </c>
      <c r="P27" s="59">
        <v>7.89</v>
      </c>
      <c r="Q27" s="59">
        <v>167</v>
      </c>
      <c r="R27" s="59">
        <v>0.15</v>
      </c>
      <c r="S27" s="59">
        <v>2</v>
      </c>
      <c r="T27" s="59">
        <v>0</v>
      </c>
      <c r="U27" s="59">
        <v>0</v>
      </c>
      <c r="V27" s="65">
        <v>0.56000000000000005</v>
      </c>
      <c r="W27" s="72">
        <v>7.5</v>
      </c>
      <c r="X27" s="70">
        <v>7</v>
      </c>
      <c r="Y27" s="70">
        <v>1000</v>
      </c>
      <c r="Z27" s="70">
        <v>10</v>
      </c>
      <c r="AA27" s="70">
        <v>1.5</v>
      </c>
      <c r="AB27" s="70">
        <v>1</v>
      </c>
      <c r="AC27" s="70">
        <v>0.3</v>
      </c>
      <c r="AD27" s="76">
        <v>5</v>
      </c>
      <c r="AE27" s="72">
        <v>7.5</v>
      </c>
      <c r="AF27" s="70">
        <v>7</v>
      </c>
      <c r="AG27" s="70">
        <v>1000</v>
      </c>
      <c r="AH27" s="70">
        <v>10</v>
      </c>
      <c r="AI27" s="70">
        <v>1.5</v>
      </c>
      <c r="AJ27" s="70">
        <v>1</v>
      </c>
      <c r="AK27" s="70">
        <v>0.3</v>
      </c>
      <c r="AL27" s="76">
        <v>5</v>
      </c>
      <c r="AM27" s="82">
        <v>4</v>
      </c>
      <c r="AN27" s="80">
        <v>5</v>
      </c>
      <c r="AO27" s="80">
        <v>3</v>
      </c>
      <c r="AP27" s="80">
        <v>5</v>
      </c>
      <c r="AQ27" s="80">
        <v>4</v>
      </c>
      <c r="AR27" s="80">
        <v>4</v>
      </c>
      <c r="AS27" s="80">
        <v>3</v>
      </c>
      <c r="AT27" s="80">
        <v>3</v>
      </c>
      <c r="AU27" s="85">
        <f t="shared" si="2"/>
        <v>31</v>
      </c>
      <c r="AV27" s="88">
        <v>0</v>
      </c>
      <c r="AW27" s="86">
        <v>0</v>
      </c>
      <c r="AX27" s="86">
        <v>0</v>
      </c>
      <c r="AY27" s="86">
        <v>0</v>
      </c>
      <c r="AZ27" s="86">
        <v>0</v>
      </c>
      <c r="BA27" s="86">
        <v>0</v>
      </c>
      <c r="BB27" s="86">
        <v>0</v>
      </c>
      <c r="BC27" s="90">
        <v>0</v>
      </c>
      <c r="BD27" s="88">
        <v>0</v>
      </c>
      <c r="BE27" s="86">
        <v>0</v>
      </c>
      <c r="BF27" s="86">
        <v>0</v>
      </c>
      <c r="BG27" s="86">
        <v>0</v>
      </c>
      <c r="BH27" s="86">
        <v>0</v>
      </c>
      <c r="BI27" s="86">
        <v>0</v>
      </c>
      <c r="BJ27" s="86">
        <v>0</v>
      </c>
      <c r="BK27" s="90">
        <v>0</v>
      </c>
      <c r="BL27" s="95">
        <v>1</v>
      </c>
      <c r="BM27" s="93">
        <v>1</v>
      </c>
      <c r="BN27" s="93">
        <v>1</v>
      </c>
      <c r="BO27" s="93">
        <v>1</v>
      </c>
      <c r="BP27" s="93">
        <v>1</v>
      </c>
      <c r="BQ27" s="93">
        <v>1</v>
      </c>
      <c r="BR27" s="93">
        <v>1</v>
      </c>
      <c r="BS27" s="97">
        <v>1</v>
      </c>
      <c r="BT27" s="95">
        <v>1</v>
      </c>
      <c r="BU27" s="93">
        <v>1</v>
      </c>
      <c r="BV27" s="93">
        <v>1</v>
      </c>
      <c r="BW27" s="93">
        <v>1</v>
      </c>
      <c r="BX27" s="93">
        <v>1</v>
      </c>
      <c r="BY27" s="93">
        <v>1</v>
      </c>
      <c r="BZ27" s="93">
        <v>1</v>
      </c>
      <c r="CA27" s="97">
        <v>1</v>
      </c>
      <c r="CB27" s="102">
        <v>4</v>
      </c>
      <c r="CC27" s="100">
        <v>5</v>
      </c>
      <c r="CD27" s="100">
        <v>3</v>
      </c>
      <c r="CE27" s="100">
        <v>5</v>
      </c>
      <c r="CF27" s="100">
        <v>4</v>
      </c>
      <c r="CG27" s="100">
        <v>4</v>
      </c>
      <c r="CH27" s="100">
        <v>3</v>
      </c>
      <c r="CI27" s="100">
        <v>3</v>
      </c>
      <c r="CJ27" s="102">
        <v>4</v>
      </c>
      <c r="CK27" s="100">
        <v>5</v>
      </c>
      <c r="CL27" s="100">
        <v>3</v>
      </c>
      <c r="CM27" s="100">
        <v>5</v>
      </c>
      <c r="CN27" s="100">
        <v>4</v>
      </c>
      <c r="CO27" s="100">
        <v>4</v>
      </c>
      <c r="CP27" s="100">
        <v>3</v>
      </c>
      <c r="CQ27" s="100">
        <v>3</v>
      </c>
      <c r="CR27" s="106">
        <f t="shared" si="3"/>
        <v>31</v>
      </c>
      <c r="CS27" s="111">
        <f t="shared" si="4"/>
        <v>31</v>
      </c>
      <c r="CT27" s="177">
        <f t="shared" si="5"/>
        <v>0.12903225806451613</v>
      </c>
      <c r="CU27" s="178">
        <f t="shared" si="6"/>
        <v>0.16129032258064516</v>
      </c>
      <c r="CV27" s="178">
        <f t="shared" si="7"/>
        <v>9.6774193548387094E-2</v>
      </c>
      <c r="CW27" s="178">
        <f t="shared" si="8"/>
        <v>0.16129032258064516</v>
      </c>
      <c r="CX27" s="178">
        <f t="shared" si="9"/>
        <v>0.12903225806451613</v>
      </c>
      <c r="CY27" s="178">
        <f t="shared" si="10"/>
        <v>0.12903225806451613</v>
      </c>
      <c r="CZ27" s="178">
        <f t="shared" si="11"/>
        <v>9.6774193548387094E-2</v>
      </c>
      <c r="DA27" s="179">
        <f t="shared" si="12"/>
        <v>9.6774193548387094E-2</v>
      </c>
      <c r="DB27" s="177">
        <f t="shared" si="13"/>
        <v>0.12903225806451613</v>
      </c>
      <c r="DC27" s="178">
        <f t="shared" si="14"/>
        <v>0.16129032258064516</v>
      </c>
      <c r="DD27" s="178">
        <f t="shared" si="15"/>
        <v>9.6774193548387094E-2</v>
      </c>
      <c r="DE27" s="178">
        <f t="shared" si="16"/>
        <v>0.16129032258064516</v>
      </c>
      <c r="DF27" s="178">
        <f t="shared" si="17"/>
        <v>0.12903225806451613</v>
      </c>
      <c r="DG27" s="178">
        <f t="shared" si="18"/>
        <v>0.12903225806451613</v>
      </c>
      <c r="DH27" s="178">
        <f t="shared" si="19"/>
        <v>9.6774193548387094E-2</v>
      </c>
      <c r="DI27" s="179">
        <f t="shared" si="20"/>
        <v>9.6774193548387094E-2</v>
      </c>
      <c r="DJ27" s="121">
        <f t="shared" si="21"/>
        <v>74.666666666666657</v>
      </c>
      <c r="DK27" s="122">
        <f t="shared" si="22"/>
        <v>67.285714285714278</v>
      </c>
      <c r="DL27" s="122">
        <f t="shared" si="23"/>
        <v>15.130000000000003</v>
      </c>
      <c r="DM27" s="122">
        <f t="shared" si="24"/>
        <v>0</v>
      </c>
      <c r="DN27" s="122">
        <f t="shared" si="25"/>
        <v>66.666666666666657</v>
      </c>
      <c r="DO27" s="122">
        <f t="shared" si="26"/>
        <v>0</v>
      </c>
      <c r="DP27" s="122">
        <f t="shared" si="27"/>
        <v>0</v>
      </c>
      <c r="DQ27" s="123">
        <f t="shared" si="28"/>
        <v>22.400000000000002</v>
      </c>
      <c r="DR27" s="121">
        <f t="shared" si="29"/>
        <v>77.333333333333329</v>
      </c>
      <c r="DS27" s="122">
        <f t="shared" si="30"/>
        <v>112.71428571428569</v>
      </c>
      <c r="DT27" s="122">
        <f t="shared" si="31"/>
        <v>16.7</v>
      </c>
      <c r="DU27" s="122">
        <f t="shared" si="32"/>
        <v>1.5</v>
      </c>
      <c r="DV27" s="122">
        <f t="shared" si="33"/>
        <v>133.33333333333331</v>
      </c>
      <c r="DW27" s="122">
        <f t="shared" si="34"/>
        <v>0</v>
      </c>
      <c r="DX27" s="122">
        <f t="shared" si="35"/>
        <v>0</v>
      </c>
      <c r="DY27" s="123">
        <f t="shared" si="36"/>
        <v>11.200000000000001</v>
      </c>
      <c r="DZ27" s="128">
        <f t="shared" si="37"/>
        <v>9.6344086021505362</v>
      </c>
      <c r="EA27" s="126">
        <f t="shared" si="38"/>
        <v>10.85253456221198</v>
      </c>
      <c r="EB27" s="126">
        <f t="shared" si="39"/>
        <v>1.4641935483870969</v>
      </c>
      <c r="EC27" s="126">
        <f t="shared" si="40"/>
        <v>0</v>
      </c>
      <c r="ED27" s="126">
        <f t="shared" si="41"/>
        <v>8.6021505376344063</v>
      </c>
      <c r="EE27" s="126">
        <f t="shared" si="42"/>
        <v>0</v>
      </c>
      <c r="EF27" s="126">
        <f t="shared" si="43"/>
        <v>0</v>
      </c>
      <c r="EG27" s="130">
        <f t="shared" si="44"/>
        <v>2.1677419354838712</v>
      </c>
      <c r="EH27" s="128">
        <f t="shared" si="45"/>
        <v>9.9784946236559122</v>
      </c>
      <c r="EI27" s="126">
        <f t="shared" si="46"/>
        <v>18.179723502304142</v>
      </c>
      <c r="EJ27" s="126">
        <f t="shared" si="47"/>
        <v>1.6161290322580644</v>
      </c>
      <c r="EK27" s="126">
        <f t="shared" si="48"/>
        <v>0.24193548387096775</v>
      </c>
      <c r="EL27" s="126">
        <f t="shared" si="49"/>
        <v>17.204301075268813</v>
      </c>
      <c r="EM27" s="126">
        <f t="shared" si="50"/>
        <v>0</v>
      </c>
      <c r="EN27" s="126">
        <f t="shared" si="51"/>
        <v>0</v>
      </c>
      <c r="EO27" s="130">
        <f t="shared" si="52"/>
        <v>1.0838709677419356</v>
      </c>
      <c r="EP27" s="106">
        <f t="shared" si="53"/>
        <v>32.721029185867891</v>
      </c>
      <c r="EQ27" s="107">
        <f t="shared" si="54"/>
        <v>48.304454685099834</v>
      </c>
      <c r="ER27" s="186" t="s">
        <v>86</v>
      </c>
      <c r="ES27" s="186" t="s">
        <v>86</v>
      </c>
      <c r="ET27" t="str">
        <f t="shared" si="55"/>
        <v>good</v>
      </c>
      <c r="EU27" t="str">
        <f t="shared" si="55"/>
        <v>good</v>
      </c>
    </row>
    <row r="28" spans="1:151">
      <c r="A28" s="55" t="s">
        <v>295</v>
      </c>
      <c r="B28" s="55" t="s">
        <v>288</v>
      </c>
      <c r="C28" s="55" t="s">
        <v>282</v>
      </c>
      <c r="D28" s="139" t="s">
        <v>414</v>
      </c>
      <c r="E28" s="139" t="s">
        <v>415</v>
      </c>
      <c r="F28" s="140">
        <v>580</v>
      </c>
      <c r="G28" s="64">
        <v>5.9</v>
      </c>
      <c r="H28" s="59">
        <v>5.72</v>
      </c>
      <c r="I28" s="59">
        <v>295</v>
      </c>
      <c r="J28" s="59">
        <v>7.82</v>
      </c>
      <c r="K28" s="59">
        <v>3</v>
      </c>
      <c r="L28" s="59">
        <v>0.01</v>
      </c>
      <c r="M28" s="59">
        <v>0</v>
      </c>
      <c r="N28" s="65">
        <v>18.72</v>
      </c>
      <c r="O28" s="64">
        <v>5.4</v>
      </c>
      <c r="P28" s="59">
        <v>7.56</v>
      </c>
      <c r="Q28" s="59">
        <v>459</v>
      </c>
      <c r="R28" s="59">
        <v>3.45</v>
      </c>
      <c r="S28" s="59">
        <v>4</v>
      </c>
      <c r="T28" s="59">
        <v>0.15</v>
      </c>
      <c r="U28" s="59">
        <v>0</v>
      </c>
      <c r="V28" s="65">
        <v>5.89</v>
      </c>
      <c r="W28" s="72">
        <v>7.5</v>
      </c>
      <c r="X28" s="70">
        <v>7</v>
      </c>
      <c r="Y28" s="70">
        <v>1000</v>
      </c>
      <c r="Z28" s="70">
        <v>10</v>
      </c>
      <c r="AA28" s="70">
        <v>1.5</v>
      </c>
      <c r="AB28" s="70">
        <v>1</v>
      </c>
      <c r="AC28" s="70">
        <v>0.3</v>
      </c>
      <c r="AD28" s="76">
        <v>5</v>
      </c>
      <c r="AE28" s="72">
        <v>7.5</v>
      </c>
      <c r="AF28" s="70">
        <v>7</v>
      </c>
      <c r="AG28" s="70">
        <v>1000</v>
      </c>
      <c r="AH28" s="70">
        <v>10</v>
      </c>
      <c r="AI28" s="70">
        <v>1.5</v>
      </c>
      <c r="AJ28" s="70">
        <v>1</v>
      </c>
      <c r="AK28" s="70">
        <v>0.3</v>
      </c>
      <c r="AL28" s="76">
        <v>5</v>
      </c>
      <c r="AM28" s="82">
        <v>4</v>
      </c>
      <c r="AN28" s="80">
        <v>5</v>
      </c>
      <c r="AO28" s="80">
        <v>3</v>
      </c>
      <c r="AP28" s="80">
        <v>5</v>
      </c>
      <c r="AQ28" s="80">
        <v>4</v>
      </c>
      <c r="AR28" s="80">
        <v>4</v>
      </c>
      <c r="AS28" s="80">
        <v>3</v>
      </c>
      <c r="AT28" s="80">
        <v>3</v>
      </c>
      <c r="AU28" s="85">
        <f t="shared" si="2"/>
        <v>31</v>
      </c>
      <c r="AV28" s="88">
        <v>0</v>
      </c>
      <c r="AW28" s="86">
        <v>0</v>
      </c>
      <c r="AX28" s="86">
        <v>0</v>
      </c>
      <c r="AY28" s="86">
        <v>0</v>
      </c>
      <c r="AZ28" s="86">
        <v>0</v>
      </c>
      <c r="BA28" s="86">
        <v>0</v>
      </c>
      <c r="BB28" s="86">
        <v>0</v>
      </c>
      <c r="BC28" s="90">
        <v>0</v>
      </c>
      <c r="BD28" s="88">
        <v>0</v>
      </c>
      <c r="BE28" s="86">
        <v>0</v>
      </c>
      <c r="BF28" s="86">
        <v>0</v>
      </c>
      <c r="BG28" s="86">
        <v>0</v>
      </c>
      <c r="BH28" s="86">
        <v>0</v>
      </c>
      <c r="BI28" s="86">
        <v>0</v>
      </c>
      <c r="BJ28" s="86">
        <v>0</v>
      </c>
      <c r="BK28" s="90">
        <v>0</v>
      </c>
      <c r="BL28" s="95">
        <v>1</v>
      </c>
      <c r="BM28" s="93">
        <v>1</v>
      </c>
      <c r="BN28" s="93">
        <v>1</v>
      </c>
      <c r="BO28" s="93">
        <v>1</v>
      </c>
      <c r="BP28" s="93">
        <v>1</v>
      </c>
      <c r="BQ28" s="93">
        <v>1</v>
      </c>
      <c r="BR28" s="93">
        <v>1</v>
      </c>
      <c r="BS28" s="97">
        <v>1</v>
      </c>
      <c r="BT28" s="95">
        <v>1</v>
      </c>
      <c r="BU28" s="93">
        <v>1</v>
      </c>
      <c r="BV28" s="93">
        <v>1</v>
      </c>
      <c r="BW28" s="93">
        <v>1</v>
      </c>
      <c r="BX28" s="93">
        <v>1</v>
      </c>
      <c r="BY28" s="93">
        <v>1</v>
      </c>
      <c r="BZ28" s="93">
        <v>1</v>
      </c>
      <c r="CA28" s="97">
        <v>1</v>
      </c>
      <c r="CB28" s="102">
        <v>4</v>
      </c>
      <c r="CC28" s="100">
        <v>5</v>
      </c>
      <c r="CD28" s="100">
        <v>3</v>
      </c>
      <c r="CE28" s="100">
        <v>5</v>
      </c>
      <c r="CF28" s="100">
        <v>4</v>
      </c>
      <c r="CG28" s="100">
        <v>4</v>
      </c>
      <c r="CH28" s="100">
        <v>3</v>
      </c>
      <c r="CI28" s="100">
        <v>3</v>
      </c>
      <c r="CJ28" s="102">
        <v>4</v>
      </c>
      <c r="CK28" s="100">
        <v>5</v>
      </c>
      <c r="CL28" s="100">
        <v>3</v>
      </c>
      <c r="CM28" s="100">
        <v>5</v>
      </c>
      <c r="CN28" s="100">
        <v>4</v>
      </c>
      <c r="CO28" s="100">
        <v>4</v>
      </c>
      <c r="CP28" s="100">
        <v>3</v>
      </c>
      <c r="CQ28" s="100">
        <v>3</v>
      </c>
      <c r="CR28" s="106">
        <f t="shared" si="3"/>
        <v>31</v>
      </c>
      <c r="CS28" s="111">
        <f t="shared" si="4"/>
        <v>31</v>
      </c>
      <c r="CT28" s="177">
        <f t="shared" si="5"/>
        <v>0.12903225806451613</v>
      </c>
      <c r="CU28" s="178">
        <f t="shared" si="6"/>
        <v>0.16129032258064516</v>
      </c>
      <c r="CV28" s="178">
        <f t="shared" si="7"/>
        <v>9.6774193548387094E-2</v>
      </c>
      <c r="CW28" s="178">
        <f t="shared" si="8"/>
        <v>0.16129032258064516</v>
      </c>
      <c r="CX28" s="178">
        <f t="shared" si="9"/>
        <v>0.12903225806451613</v>
      </c>
      <c r="CY28" s="178">
        <f t="shared" si="10"/>
        <v>0.12903225806451613</v>
      </c>
      <c r="CZ28" s="178">
        <f t="shared" si="11"/>
        <v>9.6774193548387094E-2</v>
      </c>
      <c r="DA28" s="179">
        <f t="shared" si="12"/>
        <v>9.6774193548387094E-2</v>
      </c>
      <c r="DB28" s="177">
        <f t="shared" si="13"/>
        <v>0.12903225806451613</v>
      </c>
      <c r="DC28" s="178">
        <f t="shared" si="14"/>
        <v>0.16129032258064516</v>
      </c>
      <c r="DD28" s="178">
        <f t="shared" si="15"/>
        <v>9.6774193548387094E-2</v>
      </c>
      <c r="DE28" s="178">
        <f t="shared" si="16"/>
        <v>0.16129032258064516</v>
      </c>
      <c r="DF28" s="178">
        <f t="shared" si="17"/>
        <v>0.12903225806451613</v>
      </c>
      <c r="DG28" s="178">
        <f t="shared" si="18"/>
        <v>0.12903225806451613</v>
      </c>
      <c r="DH28" s="178">
        <f t="shared" si="19"/>
        <v>9.6774193548387094E-2</v>
      </c>
      <c r="DI28" s="179">
        <f t="shared" si="20"/>
        <v>9.6774193548387094E-2</v>
      </c>
      <c r="DJ28" s="121">
        <f t="shared" si="21"/>
        <v>78.666666666666671</v>
      </c>
      <c r="DK28" s="122">
        <f t="shared" si="22"/>
        <v>81.714285714285708</v>
      </c>
      <c r="DL28" s="122">
        <f t="shared" si="23"/>
        <v>29.5</v>
      </c>
      <c r="DM28" s="122">
        <f t="shared" si="24"/>
        <v>78.2</v>
      </c>
      <c r="DN28" s="122">
        <f t="shared" si="25"/>
        <v>200</v>
      </c>
      <c r="DO28" s="122">
        <f t="shared" si="26"/>
        <v>1</v>
      </c>
      <c r="DP28" s="122">
        <f t="shared" si="27"/>
        <v>0</v>
      </c>
      <c r="DQ28" s="123">
        <f t="shared" si="28"/>
        <v>374.4</v>
      </c>
      <c r="DR28" s="121">
        <f t="shared" si="29"/>
        <v>72.000000000000014</v>
      </c>
      <c r="DS28" s="122">
        <f t="shared" si="30"/>
        <v>107.99999999999999</v>
      </c>
      <c r="DT28" s="122">
        <f t="shared" si="31"/>
        <v>45.9</v>
      </c>
      <c r="DU28" s="122">
        <f t="shared" si="32"/>
        <v>34.5</v>
      </c>
      <c r="DV28" s="122">
        <f t="shared" si="33"/>
        <v>266.66666666666663</v>
      </c>
      <c r="DW28" s="122">
        <f t="shared" si="34"/>
        <v>15</v>
      </c>
      <c r="DX28" s="122">
        <f t="shared" si="35"/>
        <v>0</v>
      </c>
      <c r="DY28" s="123">
        <f t="shared" si="36"/>
        <v>117.8</v>
      </c>
      <c r="DZ28" s="128">
        <f t="shared" si="37"/>
        <v>10.150537634408602</v>
      </c>
      <c r="EA28" s="126">
        <f t="shared" si="38"/>
        <v>13.179723502304146</v>
      </c>
      <c r="EB28" s="126">
        <f t="shared" si="39"/>
        <v>2.8548387096774195</v>
      </c>
      <c r="EC28" s="126">
        <f t="shared" si="40"/>
        <v>12.612903225806452</v>
      </c>
      <c r="ED28" s="126">
        <f t="shared" si="41"/>
        <v>25.806451612903224</v>
      </c>
      <c r="EE28" s="126">
        <f t="shared" si="42"/>
        <v>0.12903225806451613</v>
      </c>
      <c r="EF28" s="126">
        <f t="shared" si="43"/>
        <v>0</v>
      </c>
      <c r="EG28" s="130">
        <f t="shared" si="44"/>
        <v>36.232258064516124</v>
      </c>
      <c r="EH28" s="128">
        <f t="shared" si="45"/>
        <v>9.2903225806451637</v>
      </c>
      <c r="EI28" s="126">
        <f t="shared" si="46"/>
        <v>17.419354838709676</v>
      </c>
      <c r="EJ28" s="126">
        <f t="shared" si="47"/>
        <v>4.4419354838709673</v>
      </c>
      <c r="EK28" s="126">
        <f t="shared" si="48"/>
        <v>5.564516129032258</v>
      </c>
      <c r="EL28" s="126">
        <f t="shared" si="49"/>
        <v>34.408602150537625</v>
      </c>
      <c r="EM28" s="126">
        <f t="shared" si="50"/>
        <v>1.935483870967742</v>
      </c>
      <c r="EN28" s="126">
        <f t="shared" si="51"/>
        <v>0</v>
      </c>
      <c r="EO28" s="130">
        <f t="shared" si="52"/>
        <v>11.399999999999999</v>
      </c>
      <c r="EP28" s="192">
        <f t="shared" si="53"/>
        <v>100.96574500768048</v>
      </c>
      <c r="EQ28" s="185">
        <f t="shared" si="54"/>
        <v>84.460215053763449</v>
      </c>
      <c r="ER28" s="191" t="s">
        <v>87</v>
      </c>
      <c r="ES28" s="186" t="s">
        <v>86</v>
      </c>
      <c r="ET28" t="str">
        <f t="shared" si="55"/>
        <v>poor</v>
      </c>
      <c r="EU28" t="str">
        <f t="shared" si="55"/>
        <v>fair</v>
      </c>
    </row>
    <row r="29" spans="1:151">
      <c r="A29" s="55" t="s">
        <v>295</v>
      </c>
      <c r="B29" s="55" t="s">
        <v>294</v>
      </c>
      <c r="C29" s="55" t="s">
        <v>283</v>
      </c>
      <c r="D29" s="141" t="s">
        <v>416</v>
      </c>
      <c r="E29" s="141" t="s">
        <v>417</v>
      </c>
      <c r="F29" s="140">
        <v>679</v>
      </c>
      <c r="G29" s="64">
        <v>6.3</v>
      </c>
      <c r="H29" s="59">
        <v>6.62</v>
      </c>
      <c r="I29" s="59">
        <v>354</v>
      </c>
      <c r="J29" s="59">
        <v>17.5</v>
      </c>
      <c r="K29" s="59">
        <v>2</v>
      </c>
      <c r="L29" s="59">
        <v>0</v>
      </c>
      <c r="M29" s="59">
        <v>0</v>
      </c>
      <c r="N29" s="65">
        <v>3.01</v>
      </c>
      <c r="O29" s="64">
        <v>6</v>
      </c>
      <c r="P29" s="59">
        <v>8.1999999999999993</v>
      </c>
      <c r="Q29" s="59">
        <v>376.4</v>
      </c>
      <c r="R29" s="59">
        <v>4</v>
      </c>
      <c r="S29" s="59">
        <v>0</v>
      </c>
      <c r="T29" s="59">
        <v>0.65</v>
      </c>
      <c r="U29" s="59">
        <v>0</v>
      </c>
      <c r="V29" s="65">
        <v>2.71</v>
      </c>
      <c r="W29" s="72">
        <v>7.5</v>
      </c>
      <c r="X29" s="70">
        <v>7</v>
      </c>
      <c r="Y29" s="70">
        <v>1000</v>
      </c>
      <c r="Z29" s="70">
        <v>10</v>
      </c>
      <c r="AA29" s="70">
        <v>1.5</v>
      </c>
      <c r="AB29" s="70">
        <v>1</v>
      </c>
      <c r="AC29" s="70">
        <v>0.3</v>
      </c>
      <c r="AD29" s="76">
        <v>5</v>
      </c>
      <c r="AE29" s="72">
        <v>7.5</v>
      </c>
      <c r="AF29" s="70">
        <v>7</v>
      </c>
      <c r="AG29" s="70">
        <v>1000</v>
      </c>
      <c r="AH29" s="70">
        <v>10</v>
      </c>
      <c r="AI29" s="70">
        <v>1.5</v>
      </c>
      <c r="AJ29" s="70">
        <v>1</v>
      </c>
      <c r="AK29" s="70">
        <v>0.3</v>
      </c>
      <c r="AL29" s="76">
        <v>5</v>
      </c>
      <c r="AM29" s="82">
        <v>4</v>
      </c>
      <c r="AN29" s="80">
        <v>5</v>
      </c>
      <c r="AO29" s="80">
        <v>3</v>
      </c>
      <c r="AP29" s="80">
        <v>5</v>
      </c>
      <c r="AQ29" s="80">
        <v>4</v>
      </c>
      <c r="AR29" s="80">
        <v>4</v>
      </c>
      <c r="AS29" s="80">
        <v>3</v>
      </c>
      <c r="AT29" s="80">
        <v>3</v>
      </c>
      <c r="AU29" s="85">
        <f t="shared" si="2"/>
        <v>31</v>
      </c>
      <c r="AV29" s="88">
        <v>0</v>
      </c>
      <c r="AW29" s="86">
        <v>0</v>
      </c>
      <c r="AX29" s="86">
        <v>0</v>
      </c>
      <c r="AY29" s="86">
        <v>0</v>
      </c>
      <c r="AZ29" s="86">
        <v>0</v>
      </c>
      <c r="BA29" s="86">
        <v>0</v>
      </c>
      <c r="BB29" s="86">
        <v>0</v>
      </c>
      <c r="BC29" s="90">
        <v>0</v>
      </c>
      <c r="BD29" s="88">
        <v>0</v>
      </c>
      <c r="BE29" s="86">
        <v>0</v>
      </c>
      <c r="BF29" s="86">
        <v>0</v>
      </c>
      <c r="BG29" s="86">
        <v>0</v>
      </c>
      <c r="BH29" s="86">
        <v>0</v>
      </c>
      <c r="BI29" s="86">
        <v>0</v>
      </c>
      <c r="BJ29" s="86">
        <v>0</v>
      </c>
      <c r="BK29" s="90">
        <v>0</v>
      </c>
      <c r="BL29" s="95">
        <v>1</v>
      </c>
      <c r="BM29" s="93">
        <v>1</v>
      </c>
      <c r="BN29" s="93">
        <v>1</v>
      </c>
      <c r="BO29" s="93">
        <v>1</v>
      </c>
      <c r="BP29" s="93">
        <v>1</v>
      </c>
      <c r="BQ29" s="93">
        <v>1</v>
      </c>
      <c r="BR29" s="93">
        <v>1</v>
      </c>
      <c r="BS29" s="97">
        <v>1</v>
      </c>
      <c r="BT29" s="95">
        <v>1</v>
      </c>
      <c r="BU29" s="93">
        <v>1</v>
      </c>
      <c r="BV29" s="93">
        <v>1</v>
      </c>
      <c r="BW29" s="93">
        <v>1</v>
      </c>
      <c r="BX29" s="93">
        <v>1</v>
      </c>
      <c r="BY29" s="93">
        <v>1</v>
      </c>
      <c r="BZ29" s="93">
        <v>1</v>
      </c>
      <c r="CA29" s="97">
        <v>1</v>
      </c>
      <c r="CB29" s="102">
        <v>4</v>
      </c>
      <c r="CC29" s="100">
        <v>5</v>
      </c>
      <c r="CD29" s="100">
        <v>3</v>
      </c>
      <c r="CE29" s="100">
        <v>5</v>
      </c>
      <c r="CF29" s="100">
        <v>4</v>
      </c>
      <c r="CG29" s="100">
        <v>4</v>
      </c>
      <c r="CH29" s="100">
        <v>3</v>
      </c>
      <c r="CI29" s="100">
        <v>3</v>
      </c>
      <c r="CJ29" s="102">
        <v>4</v>
      </c>
      <c r="CK29" s="100">
        <v>5</v>
      </c>
      <c r="CL29" s="100">
        <v>3</v>
      </c>
      <c r="CM29" s="100">
        <v>5</v>
      </c>
      <c r="CN29" s="100">
        <v>4</v>
      </c>
      <c r="CO29" s="100">
        <v>4</v>
      </c>
      <c r="CP29" s="100">
        <v>3</v>
      </c>
      <c r="CQ29" s="100">
        <v>3</v>
      </c>
      <c r="CR29" s="106">
        <f t="shared" si="3"/>
        <v>31</v>
      </c>
      <c r="CS29" s="111">
        <f t="shared" si="4"/>
        <v>31</v>
      </c>
      <c r="CT29" s="177">
        <f t="shared" si="5"/>
        <v>0.12903225806451613</v>
      </c>
      <c r="CU29" s="178">
        <f t="shared" si="6"/>
        <v>0.16129032258064516</v>
      </c>
      <c r="CV29" s="178">
        <f t="shared" si="7"/>
        <v>9.6774193548387094E-2</v>
      </c>
      <c r="CW29" s="178">
        <f t="shared" si="8"/>
        <v>0.16129032258064516</v>
      </c>
      <c r="CX29" s="178">
        <f t="shared" si="9"/>
        <v>0.12903225806451613</v>
      </c>
      <c r="CY29" s="178">
        <f t="shared" si="10"/>
        <v>0.12903225806451613</v>
      </c>
      <c r="CZ29" s="178">
        <f t="shared" si="11"/>
        <v>9.6774193548387094E-2</v>
      </c>
      <c r="DA29" s="179">
        <f t="shared" si="12"/>
        <v>9.6774193548387094E-2</v>
      </c>
      <c r="DB29" s="177">
        <f t="shared" si="13"/>
        <v>0.12903225806451613</v>
      </c>
      <c r="DC29" s="178">
        <f t="shared" si="14"/>
        <v>0.16129032258064516</v>
      </c>
      <c r="DD29" s="178">
        <f t="shared" si="15"/>
        <v>9.6774193548387094E-2</v>
      </c>
      <c r="DE29" s="178">
        <f t="shared" si="16"/>
        <v>0.16129032258064516</v>
      </c>
      <c r="DF29" s="178">
        <f t="shared" si="17"/>
        <v>0.12903225806451613</v>
      </c>
      <c r="DG29" s="178">
        <f t="shared" si="18"/>
        <v>0.12903225806451613</v>
      </c>
      <c r="DH29" s="178">
        <f t="shared" si="19"/>
        <v>9.6774193548387094E-2</v>
      </c>
      <c r="DI29" s="179">
        <f t="shared" si="20"/>
        <v>9.6774193548387094E-2</v>
      </c>
      <c r="DJ29" s="121">
        <f t="shared" si="21"/>
        <v>84</v>
      </c>
      <c r="DK29" s="122">
        <f t="shared" si="22"/>
        <v>94.571428571428569</v>
      </c>
      <c r="DL29" s="122">
        <f t="shared" si="23"/>
        <v>35.4</v>
      </c>
      <c r="DM29" s="122">
        <f t="shared" si="24"/>
        <v>175</v>
      </c>
      <c r="DN29" s="122">
        <f t="shared" si="25"/>
        <v>133.33333333333331</v>
      </c>
      <c r="DO29" s="122">
        <f t="shared" si="26"/>
        <v>0</v>
      </c>
      <c r="DP29" s="122">
        <f t="shared" si="27"/>
        <v>0</v>
      </c>
      <c r="DQ29" s="123">
        <f t="shared" si="28"/>
        <v>60.199999999999996</v>
      </c>
      <c r="DR29" s="121">
        <f t="shared" si="29"/>
        <v>80</v>
      </c>
      <c r="DS29" s="122">
        <f t="shared" si="30"/>
        <v>117.14285714285712</v>
      </c>
      <c r="DT29" s="122">
        <f t="shared" si="31"/>
        <v>37.639999999999993</v>
      </c>
      <c r="DU29" s="122">
        <f t="shared" si="32"/>
        <v>40</v>
      </c>
      <c r="DV29" s="122">
        <f t="shared" si="33"/>
        <v>0</v>
      </c>
      <c r="DW29" s="122">
        <f t="shared" si="34"/>
        <v>65</v>
      </c>
      <c r="DX29" s="122">
        <f t="shared" si="35"/>
        <v>0</v>
      </c>
      <c r="DY29" s="123">
        <f t="shared" si="36"/>
        <v>54.2</v>
      </c>
      <c r="DZ29" s="128">
        <f t="shared" si="37"/>
        <v>10.838709677419354</v>
      </c>
      <c r="EA29" s="126">
        <f t="shared" si="38"/>
        <v>15.253456221198157</v>
      </c>
      <c r="EB29" s="126">
        <f t="shared" si="39"/>
        <v>3.4258064516129032</v>
      </c>
      <c r="EC29" s="126">
        <f t="shared" si="40"/>
        <v>28.225806451612904</v>
      </c>
      <c r="ED29" s="126">
        <f t="shared" si="41"/>
        <v>17.204301075268813</v>
      </c>
      <c r="EE29" s="126">
        <f t="shared" si="42"/>
        <v>0</v>
      </c>
      <c r="EF29" s="126">
        <f t="shared" si="43"/>
        <v>0</v>
      </c>
      <c r="EG29" s="130">
        <f t="shared" si="44"/>
        <v>5.8258064516129027</v>
      </c>
      <c r="EH29" s="128">
        <f t="shared" si="45"/>
        <v>10.32258064516129</v>
      </c>
      <c r="EI29" s="126">
        <f t="shared" si="46"/>
        <v>18.894009216589858</v>
      </c>
      <c r="EJ29" s="126">
        <f t="shared" si="47"/>
        <v>3.6425806451612894</v>
      </c>
      <c r="EK29" s="126">
        <f t="shared" si="48"/>
        <v>6.4516129032258061</v>
      </c>
      <c r="EL29" s="126">
        <f t="shared" si="49"/>
        <v>0</v>
      </c>
      <c r="EM29" s="126">
        <f t="shared" si="50"/>
        <v>8.387096774193548</v>
      </c>
      <c r="EN29" s="126">
        <f t="shared" si="51"/>
        <v>0</v>
      </c>
      <c r="EO29" s="130">
        <f t="shared" si="52"/>
        <v>5.2451612903225806</v>
      </c>
      <c r="EP29" s="193">
        <f t="shared" si="53"/>
        <v>80.773886328725041</v>
      </c>
      <c r="EQ29" s="107">
        <f t="shared" si="54"/>
        <v>52.943041474654372</v>
      </c>
      <c r="ER29" s="190" t="s">
        <v>503</v>
      </c>
      <c r="ES29" s="186" t="s">
        <v>86</v>
      </c>
      <c r="ET29" t="str">
        <f t="shared" si="55"/>
        <v>fair</v>
      </c>
      <c r="EU29" t="str">
        <f t="shared" si="55"/>
        <v>good</v>
      </c>
    </row>
    <row r="30" spans="1:151" ht="15" thickBot="1">
      <c r="A30" s="55" t="s">
        <v>295</v>
      </c>
      <c r="B30" s="55" t="s">
        <v>285</v>
      </c>
      <c r="C30" s="55" t="s">
        <v>284</v>
      </c>
      <c r="D30" s="141" t="s">
        <v>418</v>
      </c>
      <c r="E30" s="141" t="s">
        <v>419</v>
      </c>
      <c r="F30" s="140">
        <v>884</v>
      </c>
      <c r="G30" s="268">
        <v>6.3</v>
      </c>
      <c r="H30" s="159">
        <v>6.56</v>
      </c>
      <c r="I30" s="159">
        <v>253.7</v>
      </c>
      <c r="J30" s="159">
        <v>7</v>
      </c>
      <c r="K30" s="159">
        <v>1</v>
      </c>
      <c r="L30" s="159">
        <v>0</v>
      </c>
      <c r="M30" s="159">
        <v>0</v>
      </c>
      <c r="N30" s="160">
        <v>3.78</v>
      </c>
      <c r="O30" s="268">
        <v>5.7</v>
      </c>
      <c r="P30" s="159">
        <v>8.65</v>
      </c>
      <c r="Q30" s="159">
        <v>353</v>
      </c>
      <c r="R30" s="159">
        <v>3.5</v>
      </c>
      <c r="S30" s="159">
        <v>0</v>
      </c>
      <c r="T30" s="159">
        <v>0</v>
      </c>
      <c r="U30" s="159">
        <v>0</v>
      </c>
      <c r="V30" s="160">
        <v>2.0699999999999998</v>
      </c>
      <c r="W30" s="72">
        <v>7.5</v>
      </c>
      <c r="X30" s="70">
        <v>7</v>
      </c>
      <c r="Y30" s="70">
        <v>1000</v>
      </c>
      <c r="Z30" s="70">
        <v>10</v>
      </c>
      <c r="AA30" s="70">
        <v>1.5</v>
      </c>
      <c r="AB30" s="70">
        <v>1</v>
      </c>
      <c r="AC30" s="70">
        <v>0.3</v>
      </c>
      <c r="AD30" s="76">
        <v>5</v>
      </c>
      <c r="AE30" s="72">
        <v>7.5</v>
      </c>
      <c r="AF30" s="70">
        <v>7</v>
      </c>
      <c r="AG30" s="70">
        <v>1000</v>
      </c>
      <c r="AH30" s="70">
        <v>10</v>
      </c>
      <c r="AI30" s="70">
        <v>1.5</v>
      </c>
      <c r="AJ30" s="70">
        <v>1</v>
      </c>
      <c r="AK30" s="70">
        <v>0.3</v>
      </c>
      <c r="AL30" s="76">
        <v>5</v>
      </c>
      <c r="AM30" s="82">
        <v>4</v>
      </c>
      <c r="AN30" s="80">
        <v>5</v>
      </c>
      <c r="AO30" s="80">
        <v>3</v>
      </c>
      <c r="AP30" s="80">
        <v>5</v>
      </c>
      <c r="AQ30" s="80">
        <v>4</v>
      </c>
      <c r="AR30" s="80">
        <v>4</v>
      </c>
      <c r="AS30" s="80">
        <v>3</v>
      </c>
      <c r="AT30" s="80">
        <v>3</v>
      </c>
      <c r="AU30" s="85">
        <f t="shared" si="2"/>
        <v>31</v>
      </c>
      <c r="AV30" s="88">
        <v>0</v>
      </c>
      <c r="AW30" s="86">
        <v>0</v>
      </c>
      <c r="AX30" s="86">
        <v>0</v>
      </c>
      <c r="AY30" s="86">
        <v>0</v>
      </c>
      <c r="AZ30" s="86">
        <v>0</v>
      </c>
      <c r="BA30" s="86">
        <v>0</v>
      </c>
      <c r="BB30" s="86">
        <v>0</v>
      </c>
      <c r="BC30" s="90">
        <v>0</v>
      </c>
      <c r="BD30" s="88">
        <v>0</v>
      </c>
      <c r="BE30" s="86">
        <v>0</v>
      </c>
      <c r="BF30" s="86">
        <v>0</v>
      </c>
      <c r="BG30" s="86">
        <v>0</v>
      </c>
      <c r="BH30" s="86">
        <v>0</v>
      </c>
      <c r="BI30" s="86">
        <v>0</v>
      </c>
      <c r="BJ30" s="86">
        <v>0</v>
      </c>
      <c r="BK30" s="90">
        <v>0</v>
      </c>
      <c r="BL30" s="95">
        <v>1</v>
      </c>
      <c r="BM30" s="93">
        <v>1</v>
      </c>
      <c r="BN30" s="93">
        <v>1</v>
      </c>
      <c r="BO30" s="93">
        <v>1</v>
      </c>
      <c r="BP30" s="93">
        <v>1</v>
      </c>
      <c r="BQ30" s="93">
        <v>1</v>
      </c>
      <c r="BR30" s="93">
        <v>1</v>
      </c>
      <c r="BS30" s="97">
        <v>1</v>
      </c>
      <c r="BT30" s="95">
        <v>1</v>
      </c>
      <c r="BU30" s="93">
        <v>1</v>
      </c>
      <c r="BV30" s="93">
        <v>1</v>
      </c>
      <c r="BW30" s="93">
        <v>1</v>
      </c>
      <c r="BX30" s="93">
        <v>1</v>
      </c>
      <c r="BY30" s="93">
        <v>1</v>
      </c>
      <c r="BZ30" s="93">
        <v>1</v>
      </c>
      <c r="CA30" s="97">
        <v>1</v>
      </c>
      <c r="CB30" s="102">
        <v>4</v>
      </c>
      <c r="CC30" s="100">
        <v>5</v>
      </c>
      <c r="CD30" s="100">
        <v>3</v>
      </c>
      <c r="CE30" s="100">
        <v>5</v>
      </c>
      <c r="CF30" s="100">
        <v>4</v>
      </c>
      <c r="CG30" s="100">
        <v>4</v>
      </c>
      <c r="CH30" s="100">
        <v>3</v>
      </c>
      <c r="CI30" s="100">
        <v>3</v>
      </c>
      <c r="CJ30" s="102">
        <v>4</v>
      </c>
      <c r="CK30" s="100">
        <v>5</v>
      </c>
      <c r="CL30" s="100">
        <v>3</v>
      </c>
      <c r="CM30" s="100">
        <v>5</v>
      </c>
      <c r="CN30" s="100">
        <v>4</v>
      </c>
      <c r="CO30" s="100">
        <v>4</v>
      </c>
      <c r="CP30" s="100">
        <v>3</v>
      </c>
      <c r="CQ30" s="100">
        <v>3</v>
      </c>
      <c r="CR30" s="106">
        <f t="shared" si="3"/>
        <v>31</v>
      </c>
      <c r="CS30" s="111">
        <f t="shared" si="4"/>
        <v>31</v>
      </c>
      <c r="CT30" s="177">
        <f t="shared" si="5"/>
        <v>0.12903225806451613</v>
      </c>
      <c r="CU30" s="178">
        <f t="shared" si="6"/>
        <v>0.16129032258064516</v>
      </c>
      <c r="CV30" s="178">
        <f t="shared" si="7"/>
        <v>9.6774193548387094E-2</v>
      </c>
      <c r="CW30" s="178">
        <f t="shared" si="8"/>
        <v>0.16129032258064516</v>
      </c>
      <c r="CX30" s="178">
        <f t="shared" si="9"/>
        <v>0.12903225806451613</v>
      </c>
      <c r="CY30" s="178">
        <f t="shared" si="10"/>
        <v>0.12903225806451613</v>
      </c>
      <c r="CZ30" s="178">
        <f t="shared" si="11"/>
        <v>9.6774193548387094E-2</v>
      </c>
      <c r="DA30" s="179">
        <f t="shared" si="12"/>
        <v>9.6774193548387094E-2</v>
      </c>
      <c r="DB30" s="177">
        <f t="shared" si="13"/>
        <v>0.12903225806451613</v>
      </c>
      <c r="DC30" s="178">
        <f t="shared" si="14"/>
        <v>0.16129032258064516</v>
      </c>
      <c r="DD30" s="178">
        <f t="shared" si="15"/>
        <v>9.6774193548387094E-2</v>
      </c>
      <c r="DE30" s="178">
        <f t="shared" si="16"/>
        <v>0.16129032258064516</v>
      </c>
      <c r="DF30" s="178">
        <f t="shared" si="17"/>
        <v>0.12903225806451613</v>
      </c>
      <c r="DG30" s="178">
        <f t="shared" si="18"/>
        <v>0.12903225806451613</v>
      </c>
      <c r="DH30" s="178">
        <f t="shared" si="19"/>
        <v>9.6774193548387094E-2</v>
      </c>
      <c r="DI30" s="179">
        <f t="shared" si="20"/>
        <v>9.6774193548387094E-2</v>
      </c>
      <c r="DJ30" s="121">
        <f t="shared" si="21"/>
        <v>84</v>
      </c>
      <c r="DK30" s="122">
        <f t="shared" si="22"/>
        <v>93.714285714285708</v>
      </c>
      <c r="DL30" s="122">
        <f t="shared" si="23"/>
        <v>25.369999999999997</v>
      </c>
      <c r="DM30" s="122">
        <f t="shared" si="24"/>
        <v>70</v>
      </c>
      <c r="DN30" s="122">
        <f t="shared" si="25"/>
        <v>66.666666666666657</v>
      </c>
      <c r="DO30" s="122">
        <f t="shared" si="26"/>
        <v>0</v>
      </c>
      <c r="DP30" s="122">
        <f t="shared" si="27"/>
        <v>0</v>
      </c>
      <c r="DQ30" s="123">
        <f t="shared" si="28"/>
        <v>75.599999999999994</v>
      </c>
      <c r="DR30" s="121">
        <f t="shared" si="29"/>
        <v>76</v>
      </c>
      <c r="DS30" s="122">
        <f t="shared" si="30"/>
        <v>123.57142857142858</v>
      </c>
      <c r="DT30" s="122">
        <f t="shared" si="31"/>
        <v>35.299999999999997</v>
      </c>
      <c r="DU30" s="122">
        <f t="shared" si="32"/>
        <v>35</v>
      </c>
      <c r="DV30" s="122">
        <f t="shared" si="33"/>
        <v>0</v>
      </c>
      <c r="DW30" s="122">
        <f t="shared" si="34"/>
        <v>0</v>
      </c>
      <c r="DX30" s="122">
        <f t="shared" si="35"/>
        <v>0</v>
      </c>
      <c r="DY30" s="123">
        <f t="shared" si="36"/>
        <v>41.4</v>
      </c>
      <c r="DZ30" s="128">
        <f t="shared" si="37"/>
        <v>10.838709677419354</v>
      </c>
      <c r="EA30" s="126">
        <f t="shared" si="38"/>
        <v>15.115207373271888</v>
      </c>
      <c r="EB30" s="126">
        <f t="shared" si="39"/>
        <v>2.4551612903225801</v>
      </c>
      <c r="EC30" s="126">
        <f t="shared" si="40"/>
        <v>11.29032258064516</v>
      </c>
      <c r="ED30" s="126">
        <f t="shared" si="41"/>
        <v>8.6021505376344063</v>
      </c>
      <c r="EE30" s="126">
        <f t="shared" si="42"/>
        <v>0</v>
      </c>
      <c r="EF30" s="126">
        <f t="shared" si="43"/>
        <v>0</v>
      </c>
      <c r="EG30" s="130">
        <f t="shared" si="44"/>
        <v>7.3161290322580639</v>
      </c>
      <c r="EH30" s="128">
        <f t="shared" si="45"/>
        <v>9.806451612903226</v>
      </c>
      <c r="EI30" s="126">
        <f t="shared" si="46"/>
        <v>19.930875576036868</v>
      </c>
      <c r="EJ30" s="126">
        <f t="shared" si="47"/>
        <v>3.416129032258064</v>
      </c>
      <c r="EK30" s="126">
        <f t="shared" si="48"/>
        <v>5.6451612903225801</v>
      </c>
      <c r="EL30" s="126">
        <f t="shared" si="49"/>
        <v>0</v>
      </c>
      <c r="EM30" s="126">
        <f t="shared" si="50"/>
        <v>0</v>
      </c>
      <c r="EN30" s="126">
        <f t="shared" si="51"/>
        <v>0</v>
      </c>
      <c r="EO30" s="130">
        <f t="shared" si="52"/>
        <v>4.0064516129032253</v>
      </c>
      <c r="EP30" s="106">
        <f t="shared" si="53"/>
        <v>55.617680491551447</v>
      </c>
      <c r="EQ30" s="107">
        <f t="shared" si="54"/>
        <v>42.805069124423959</v>
      </c>
      <c r="ER30" s="186" t="s">
        <v>86</v>
      </c>
      <c r="ES30" s="186" t="s">
        <v>86</v>
      </c>
      <c r="ET30" t="str">
        <f t="shared" si="55"/>
        <v>good</v>
      </c>
      <c r="EU30" t="str">
        <f t="shared" si="55"/>
        <v>good</v>
      </c>
    </row>
    <row r="31" spans="1:151">
      <c r="A31" s="49"/>
      <c r="B31" s="49"/>
      <c r="C31" s="49"/>
      <c r="D31" s="49"/>
      <c r="E31" s="54"/>
      <c r="F31" s="61"/>
      <c r="G31" s="266"/>
      <c r="H31" s="153"/>
      <c r="I31" s="153"/>
      <c r="J31" s="153"/>
      <c r="K31" s="153"/>
      <c r="L31" s="153"/>
      <c r="M31" s="153"/>
      <c r="N31" s="154"/>
      <c r="O31" s="155"/>
      <c r="P31" s="153"/>
      <c r="Q31" s="153"/>
      <c r="R31" s="153"/>
      <c r="S31" s="153"/>
      <c r="T31" s="153"/>
      <c r="U31" s="153"/>
      <c r="V31" s="156"/>
      <c r="W31" s="74"/>
      <c r="X31" s="70"/>
      <c r="Y31" s="70"/>
      <c r="Z31" s="70"/>
      <c r="AA31" s="70"/>
      <c r="AB31" s="70"/>
      <c r="AC31" s="70"/>
      <c r="AD31" s="76"/>
      <c r="AE31" s="74"/>
      <c r="AF31" s="70"/>
      <c r="AG31" s="70"/>
      <c r="AH31" s="70"/>
      <c r="AI31" s="70"/>
      <c r="AJ31" s="70"/>
      <c r="AK31" s="70"/>
      <c r="AL31" s="76"/>
      <c r="AM31" s="82"/>
      <c r="AN31" s="80"/>
      <c r="AO31" s="80"/>
      <c r="AP31" s="80"/>
      <c r="AQ31" s="80"/>
      <c r="AR31" s="80"/>
      <c r="AS31" s="80"/>
      <c r="AT31" s="80"/>
      <c r="AU31" s="85"/>
      <c r="AV31" s="88"/>
      <c r="AW31" s="86"/>
      <c r="AX31" s="86"/>
      <c r="AY31" s="86"/>
      <c r="AZ31" s="86"/>
      <c r="BA31" s="86"/>
      <c r="BB31" s="86"/>
      <c r="BC31" s="90"/>
      <c r="BD31" s="88"/>
      <c r="BE31" s="86"/>
      <c r="BF31" s="86"/>
      <c r="BG31" s="86"/>
      <c r="BH31" s="86"/>
      <c r="BI31" s="86"/>
      <c r="BJ31" s="86"/>
      <c r="BK31" s="90"/>
      <c r="BL31" s="95"/>
      <c r="BM31" s="93"/>
      <c r="BN31" s="93"/>
      <c r="BO31" s="93"/>
      <c r="BP31" s="93"/>
      <c r="BQ31" s="93"/>
      <c r="BR31" s="93"/>
      <c r="BS31" s="97"/>
      <c r="BT31" s="95"/>
      <c r="BU31" s="93"/>
      <c r="BV31" s="93"/>
      <c r="BW31" s="93"/>
      <c r="BX31" s="93"/>
      <c r="BY31" s="93"/>
      <c r="BZ31" s="93"/>
      <c r="CA31" s="97"/>
      <c r="CB31" s="102"/>
      <c r="CC31" s="100"/>
      <c r="CD31" s="100"/>
      <c r="CE31" s="100"/>
      <c r="CF31" s="100"/>
      <c r="CG31" s="100"/>
      <c r="CH31" s="100"/>
      <c r="CI31" s="104"/>
      <c r="CJ31" s="102"/>
      <c r="CK31" s="100"/>
      <c r="CL31" s="100"/>
      <c r="CM31" s="100"/>
      <c r="CN31" s="100"/>
      <c r="CO31" s="100"/>
      <c r="CP31" s="100"/>
      <c r="CQ31" s="104"/>
      <c r="CR31" s="106"/>
      <c r="CS31" s="111"/>
      <c r="CT31" s="114"/>
      <c r="CU31" s="112"/>
      <c r="CV31" s="112"/>
      <c r="CW31" s="112"/>
      <c r="CX31" s="112"/>
      <c r="CY31" s="112"/>
      <c r="CZ31" s="112"/>
      <c r="DA31" s="116"/>
      <c r="DB31" s="114"/>
      <c r="DC31" s="112"/>
      <c r="DD31" s="112"/>
      <c r="DE31" s="112"/>
      <c r="DF31" s="112"/>
      <c r="DG31" s="112"/>
      <c r="DH31" s="112"/>
      <c r="DI31" s="116"/>
      <c r="DJ31" s="121"/>
      <c r="DK31" s="122"/>
      <c r="DL31" s="122"/>
      <c r="DM31" s="122"/>
      <c r="DN31" s="122"/>
      <c r="DO31" s="122"/>
      <c r="DP31" s="122"/>
      <c r="DQ31" s="123"/>
      <c r="DR31" s="121"/>
      <c r="DS31" s="122"/>
      <c r="DT31" s="122"/>
      <c r="DU31" s="122"/>
      <c r="DV31" s="122"/>
      <c r="DW31" s="122"/>
      <c r="DX31" s="122"/>
      <c r="DY31" s="123"/>
      <c r="DZ31" s="128"/>
      <c r="EA31" s="126"/>
      <c r="EB31" s="126"/>
      <c r="EC31" s="126"/>
      <c r="ED31" s="126"/>
      <c r="EE31" s="126"/>
      <c r="EF31" s="126"/>
      <c r="EG31" s="130"/>
      <c r="EH31" s="128"/>
      <c r="EI31" s="126"/>
      <c r="EJ31" s="126"/>
      <c r="EK31" s="126"/>
      <c r="EL31" s="126"/>
      <c r="EM31" s="126"/>
      <c r="EN31" s="126"/>
      <c r="EO31" s="130"/>
      <c r="EP31" s="133"/>
      <c r="EQ31" s="134" t="s">
        <v>503</v>
      </c>
      <c r="ER31" s="182">
        <f>COUNTIF(ER4:ER30, ER26)</f>
        <v>4</v>
      </c>
      <c r="ES31" s="182"/>
    </row>
    <row r="32" spans="1:151">
      <c r="A32" s="49"/>
      <c r="B32" s="49"/>
      <c r="C32" s="49"/>
      <c r="D32" s="49"/>
      <c r="E32" s="54"/>
      <c r="F32" s="61"/>
      <c r="G32" s="64"/>
      <c r="H32" s="59"/>
      <c r="I32" s="59"/>
      <c r="J32" s="59"/>
      <c r="K32" s="59"/>
      <c r="L32" s="59"/>
      <c r="M32" s="59"/>
      <c r="N32" s="65"/>
      <c r="O32" s="57"/>
      <c r="P32" s="59"/>
      <c r="Q32" s="59"/>
      <c r="R32" s="59"/>
      <c r="S32" s="59"/>
      <c r="T32" s="59"/>
      <c r="U32" s="59"/>
      <c r="V32" s="67"/>
      <c r="W32" s="74"/>
      <c r="X32" s="70"/>
      <c r="Y32" s="70"/>
      <c r="Z32" s="70"/>
      <c r="AA32" s="70"/>
      <c r="AB32" s="70"/>
      <c r="AC32" s="70"/>
      <c r="AD32" s="76"/>
      <c r="AE32" s="74"/>
      <c r="AF32" s="70"/>
      <c r="AG32" s="70"/>
      <c r="AH32" s="70"/>
      <c r="AI32" s="70"/>
      <c r="AJ32" s="70"/>
      <c r="AK32" s="70"/>
      <c r="AL32" s="76"/>
      <c r="AM32" s="82"/>
      <c r="AN32" s="80"/>
      <c r="AO32" s="80"/>
      <c r="AP32" s="80"/>
      <c r="AQ32" s="80"/>
      <c r="AR32" s="80"/>
      <c r="AS32" s="80"/>
      <c r="AT32" s="80"/>
      <c r="AU32" s="85"/>
      <c r="AV32" s="88"/>
      <c r="AW32" s="86"/>
      <c r="AX32" s="86"/>
      <c r="AY32" s="86"/>
      <c r="AZ32" s="86"/>
      <c r="BA32" s="86"/>
      <c r="BB32" s="86"/>
      <c r="BC32" s="90"/>
      <c r="BD32" s="88"/>
      <c r="BE32" s="86"/>
      <c r="BF32" s="86"/>
      <c r="BG32" s="86"/>
      <c r="BH32" s="86"/>
      <c r="BI32" s="86"/>
      <c r="BJ32" s="86"/>
      <c r="BK32" s="90"/>
      <c r="BL32" s="95"/>
      <c r="BM32" s="93"/>
      <c r="BN32" s="93"/>
      <c r="BO32" s="93"/>
      <c r="BP32" s="93"/>
      <c r="BQ32" s="93"/>
      <c r="BR32" s="93"/>
      <c r="BS32" s="97"/>
      <c r="BT32" s="95"/>
      <c r="BU32" s="93"/>
      <c r="BV32" s="93"/>
      <c r="BW32" s="93"/>
      <c r="BX32" s="93"/>
      <c r="BY32" s="93"/>
      <c r="BZ32" s="93"/>
      <c r="CA32" s="97"/>
      <c r="CB32" s="102"/>
      <c r="CC32" s="100"/>
      <c r="CD32" s="100"/>
      <c r="CE32" s="100"/>
      <c r="CF32" s="100"/>
      <c r="CG32" s="100"/>
      <c r="CH32" s="100"/>
      <c r="CI32" s="104"/>
      <c r="CJ32" s="102"/>
      <c r="CK32" s="100"/>
      <c r="CL32" s="100"/>
      <c r="CM32" s="100"/>
      <c r="CN32" s="100"/>
      <c r="CO32" s="100"/>
      <c r="CP32" s="100"/>
      <c r="CQ32" s="104"/>
      <c r="CR32" s="106"/>
      <c r="CS32" s="111"/>
      <c r="CT32" s="114"/>
      <c r="CU32" s="112"/>
      <c r="CV32" s="112"/>
      <c r="CW32" s="112"/>
      <c r="CX32" s="112"/>
      <c r="CY32" s="112"/>
      <c r="CZ32" s="112"/>
      <c r="DA32" s="116"/>
      <c r="DB32" s="114"/>
      <c r="DC32" s="112"/>
      <c r="DD32" s="112"/>
      <c r="DE32" s="112"/>
      <c r="DF32" s="112"/>
      <c r="DG32" s="112"/>
      <c r="DH32" s="112"/>
      <c r="DI32" s="116"/>
      <c r="DJ32" s="121"/>
      <c r="DK32" s="122"/>
      <c r="DL32" s="122"/>
      <c r="DM32" s="122"/>
      <c r="DN32" s="122"/>
      <c r="DO32" s="122"/>
      <c r="DP32" s="122"/>
      <c r="DQ32" s="123"/>
      <c r="DR32" s="121"/>
      <c r="DS32" s="122"/>
      <c r="DT32" s="122"/>
      <c r="DU32" s="122"/>
      <c r="DV32" s="122"/>
      <c r="DW32" s="122"/>
      <c r="DX32" s="122"/>
      <c r="DY32" s="123"/>
      <c r="DZ32" s="128"/>
      <c r="EA32" s="126"/>
      <c r="EB32" s="126"/>
      <c r="EC32" s="126"/>
      <c r="ED32" s="126"/>
      <c r="EE32" s="126"/>
      <c r="EF32" s="126"/>
      <c r="EG32" s="130"/>
      <c r="EH32" s="128"/>
      <c r="EI32" s="126"/>
      <c r="EJ32" s="126"/>
      <c r="EK32" s="126"/>
      <c r="EL32" s="126"/>
      <c r="EM32" s="126"/>
      <c r="EN32" s="126"/>
      <c r="EO32" s="130"/>
      <c r="EP32" s="133"/>
      <c r="EQ32" s="134" t="s">
        <v>86</v>
      </c>
      <c r="ER32" s="182">
        <f>COUNTIF(ER4:ER30, ER27)</f>
        <v>20</v>
      </c>
      <c r="ES32" s="182">
        <f>COUNTIF(ES4:ES30, ES27)</f>
        <v>27</v>
      </c>
    </row>
    <row r="33" spans="1:149">
      <c r="A33" s="49"/>
      <c r="B33" s="49" t="s">
        <v>369</v>
      </c>
      <c r="C33" s="49"/>
      <c r="D33" s="49"/>
      <c r="E33" s="54"/>
      <c r="F33" s="61"/>
      <c r="G33" s="64"/>
      <c r="H33" s="59"/>
      <c r="I33" s="59"/>
      <c r="J33" s="59"/>
      <c r="K33" s="59"/>
      <c r="L33" s="59"/>
      <c r="M33" s="59"/>
      <c r="N33" s="65"/>
      <c r="O33" s="57"/>
      <c r="P33" s="59"/>
      <c r="Q33" s="59"/>
      <c r="R33" s="59"/>
      <c r="S33" s="59"/>
      <c r="T33" s="59"/>
      <c r="U33" s="59"/>
      <c r="V33" s="67"/>
      <c r="W33" s="74"/>
      <c r="X33" s="70"/>
      <c r="Y33" s="70"/>
      <c r="Z33" s="70"/>
      <c r="AA33" s="70"/>
      <c r="AB33" s="70"/>
      <c r="AC33" s="70"/>
      <c r="AD33" s="76"/>
      <c r="AE33" s="74"/>
      <c r="AF33" s="70"/>
      <c r="AG33" s="70"/>
      <c r="AH33" s="70"/>
      <c r="AI33" s="70"/>
      <c r="AJ33" s="70"/>
      <c r="AK33" s="70"/>
      <c r="AL33" s="76"/>
      <c r="AM33" s="82"/>
      <c r="AN33" s="80"/>
      <c r="AO33" s="80"/>
      <c r="AP33" s="80"/>
      <c r="AQ33" s="80"/>
      <c r="AR33" s="80"/>
      <c r="AS33" s="80"/>
      <c r="AT33" s="80"/>
      <c r="AU33" s="85"/>
      <c r="AV33" s="88"/>
      <c r="AW33" s="86"/>
      <c r="AX33" s="86"/>
      <c r="AY33" s="86"/>
      <c r="AZ33" s="86"/>
      <c r="BA33" s="86"/>
      <c r="BB33" s="86"/>
      <c r="BC33" s="90"/>
      <c r="BD33" s="88"/>
      <c r="BE33" s="86"/>
      <c r="BF33" s="86"/>
      <c r="BG33" s="86"/>
      <c r="BH33" s="86"/>
      <c r="BI33" s="86"/>
      <c r="BJ33" s="86"/>
      <c r="BK33" s="90"/>
      <c r="BL33" s="95"/>
      <c r="BM33" s="93"/>
      <c r="BN33" s="93"/>
      <c r="BO33" s="93"/>
      <c r="BP33" s="93"/>
      <c r="BQ33" s="93"/>
      <c r="BR33" s="93"/>
      <c r="BS33" s="97"/>
      <c r="BT33" s="95"/>
      <c r="BU33" s="93"/>
      <c r="BV33" s="93"/>
      <c r="BW33" s="93"/>
      <c r="BX33" s="93"/>
      <c r="BY33" s="93"/>
      <c r="BZ33" s="93"/>
      <c r="CA33" s="97"/>
      <c r="CB33" s="102"/>
      <c r="CC33" s="100"/>
      <c r="CD33" s="100"/>
      <c r="CE33" s="100"/>
      <c r="CF33" s="100"/>
      <c r="CG33" s="100"/>
      <c r="CH33" s="100"/>
      <c r="CI33" s="104"/>
      <c r="CJ33" s="102"/>
      <c r="CK33" s="100"/>
      <c r="CL33" s="100"/>
      <c r="CM33" s="100"/>
      <c r="CN33" s="100"/>
      <c r="CO33" s="100"/>
      <c r="CP33" s="100"/>
      <c r="CQ33" s="104"/>
      <c r="CR33" s="106"/>
      <c r="CS33" s="111"/>
      <c r="CT33" s="114"/>
      <c r="CU33" s="112"/>
      <c r="CV33" s="112"/>
      <c r="CW33" s="112"/>
      <c r="CX33" s="112"/>
      <c r="CY33" s="112"/>
      <c r="CZ33" s="112"/>
      <c r="DA33" s="116"/>
      <c r="DB33" s="114"/>
      <c r="DC33" s="112"/>
      <c r="DD33" s="112"/>
      <c r="DE33" s="112"/>
      <c r="DF33" s="112"/>
      <c r="DG33" s="112"/>
      <c r="DH33" s="112"/>
      <c r="DI33" s="116"/>
      <c r="DJ33" s="121"/>
      <c r="DK33" s="122"/>
      <c r="DL33" s="122"/>
      <c r="DM33" s="122"/>
      <c r="DN33" s="122"/>
      <c r="DO33" s="122"/>
      <c r="DP33" s="122"/>
      <c r="DQ33" s="123"/>
      <c r="DR33" s="121"/>
      <c r="DS33" s="122"/>
      <c r="DT33" s="122"/>
      <c r="DU33" s="122"/>
      <c r="DV33" s="122"/>
      <c r="DW33" s="122"/>
      <c r="DX33" s="122"/>
      <c r="DY33" s="123"/>
      <c r="DZ33" s="128"/>
      <c r="EA33" s="126"/>
      <c r="EB33" s="126"/>
      <c r="EC33" s="126"/>
      <c r="ED33" s="126"/>
      <c r="EE33" s="126"/>
      <c r="EF33" s="126"/>
      <c r="EG33" s="130"/>
      <c r="EH33" s="128"/>
      <c r="EI33" s="126"/>
      <c r="EJ33" s="126"/>
      <c r="EK33" s="126"/>
      <c r="EL33" s="126"/>
      <c r="EM33" s="126"/>
      <c r="EN33" s="126"/>
      <c r="EO33" s="130"/>
      <c r="EP33" s="133"/>
      <c r="EQ33" s="134" t="s">
        <v>87</v>
      </c>
      <c r="ER33" s="182">
        <f>COUNTIF(ER6:ER30, ER28)</f>
        <v>3</v>
      </c>
      <c r="ES33" s="183"/>
    </row>
    <row r="34" spans="1:149">
      <c r="A34" s="49"/>
      <c r="B34" s="49"/>
      <c r="C34" s="49"/>
      <c r="D34" s="49"/>
      <c r="E34" s="54"/>
      <c r="F34" s="61"/>
      <c r="G34" s="64"/>
      <c r="H34" s="59"/>
      <c r="I34" s="59"/>
      <c r="J34" s="59"/>
      <c r="K34" s="59"/>
      <c r="L34" s="59"/>
      <c r="M34" s="59"/>
      <c r="N34" s="65"/>
      <c r="O34" s="57"/>
      <c r="P34" s="59"/>
      <c r="Q34" s="59"/>
      <c r="R34" s="59"/>
      <c r="S34" s="59"/>
      <c r="T34" s="59"/>
      <c r="U34" s="59"/>
      <c r="V34" s="67"/>
      <c r="W34" s="74"/>
      <c r="X34" s="70"/>
      <c r="Y34" s="70"/>
      <c r="Z34" s="70"/>
      <c r="AA34" s="70"/>
      <c r="AB34" s="70"/>
      <c r="AC34" s="70"/>
      <c r="AD34" s="76"/>
      <c r="AE34" s="74"/>
      <c r="AF34" s="70"/>
      <c r="AG34" s="70"/>
      <c r="AH34" s="70"/>
      <c r="AI34" s="70"/>
      <c r="AJ34" s="70"/>
      <c r="AK34" s="70"/>
      <c r="AL34" s="76"/>
      <c r="AM34" s="82"/>
      <c r="AN34" s="80"/>
      <c r="AO34" s="80"/>
      <c r="AP34" s="80"/>
      <c r="AQ34" s="80"/>
      <c r="AR34" s="80"/>
      <c r="AS34" s="80"/>
      <c r="AT34" s="80"/>
      <c r="AU34" s="85"/>
      <c r="AV34" s="88"/>
      <c r="AW34" s="86"/>
      <c r="AX34" s="86"/>
      <c r="AY34" s="86"/>
      <c r="AZ34" s="86"/>
      <c r="BA34" s="86"/>
      <c r="BB34" s="86"/>
      <c r="BC34" s="90"/>
      <c r="BD34" s="88"/>
      <c r="BE34" s="86"/>
      <c r="BF34" s="86"/>
      <c r="BG34" s="86"/>
      <c r="BH34" s="86"/>
      <c r="BI34" s="86"/>
      <c r="BJ34" s="86"/>
      <c r="BK34" s="90"/>
      <c r="BL34" s="95"/>
      <c r="BM34" s="93"/>
      <c r="BN34" s="93"/>
      <c r="BO34" s="93"/>
      <c r="BP34" s="93"/>
      <c r="BQ34" s="93"/>
      <c r="BR34" s="93"/>
      <c r="BS34" s="97"/>
      <c r="BT34" s="95"/>
      <c r="BU34" s="93"/>
      <c r="BV34" s="93"/>
      <c r="BW34" s="93"/>
      <c r="BX34" s="93"/>
      <c r="BY34" s="93"/>
      <c r="BZ34" s="93"/>
      <c r="CA34" s="97"/>
      <c r="CB34" s="102"/>
      <c r="CC34" s="100"/>
      <c r="CD34" s="100"/>
      <c r="CE34" s="100"/>
      <c r="CF34" s="100"/>
      <c r="CG34" s="100"/>
      <c r="CH34" s="100"/>
      <c r="CI34" s="104"/>
      <c r="CJ34" s="102"/>
      <c r="CK34" s="100"/>
      <c r="CL34" s="100"/>
      <c r="CM34" s="100"/>
      <c r="CN34" s="100"/>
      <c r="CO34" s="100"/>
      <c r="CP34" s="100"/>
      <c r="CQ34" s="104"/>
      <c r="CR34" s="106"/>
      <c r="CS34" s="111"/>
      <c r="CT34" s="114"/>
      <c r="CU34" s="112"/>
      <c r="CV34" s="112"/>
      <c r="CW34" s="112"/>
      <c r="CX34" s="112"/>
      <c r="CY34" s="112"/>
      <c r="CZ34" s="112"/>
      <c r="DA34" s="116"/>
      <c r="DB34" s="114"/>
      <c r="DC34" s="112"/>
      <c r="DD34" s="112"/>
      <c r="DE34" s="112"/>
      <c r="DF34" s="112"/>
      <c r="DG34" s="112"/>
      <c r="DH34" s="112"/>
      <c r="DI34" s="116"/>
      <c r="DJ34" s="121"/>
      <c r="DK34" s="122"/>
      <c r="DL34" s="122"/>
      <c r="DM34" s="122"/>
      <c r="DN34" s="122"/>
      <c r="DO34" s="122"/>
      <c r="DP34" s="122"/>
      <c r="DQ34" s="123"/>
      <c r="DR34" s="121"/>
      <c r="DS34" s="122"/>
      <c r="DT34" s="122"/>
      <c r="DU34" s="122"/>
      <c r="DV34" s="122"/>
      <c r="DW34" s="122"/>
      <c r="DX34" s="122"/>
      <c r="DY34" s="123"/>
      <c r="DZ34" s="128"/>
      <c r="EA34" s="126"/>
      <c r="EB34" s="126"/>
      <c r="EC34" s="126"/>
      <c r="ED34" s="126"/>
      <c r="EE34" s="126"/>
      <c r="EF34" s="126"/>
      <c r="EG34" s="130"/>
      <c r="EH34" s="128"/>
      <c r="EI34" s="126"/>
      <c r="EJ34" s="126"/>
      <c r="EK34" s="126"/>
      <c r="EL34" s="126"/>
      <c r="EM34" s="126"/>
      <c r="EN34" s="126"/>
      <c r="EO34" s="130"/>
      <c r="EP34" s="133"/>
      <c r="EQ34" s="134"/>
      <c r="ER34" s="182">
        <f>SUM(ER31:ER33)</f>
        <v>27</v>
      </c>
      <c r="ES34" s="182">
        <f>SUM(ES31:ES33)</f>
        <v>27</v>
      </c>
    </row>
    <row r="35" spans="1:149">
      <c r="A35" s="49"/>
      <c r="B35" s="49"/>
      <c r="C35" s="49"/>
      <c r="D35" s="49"/>
      <c r="E35" s="54"/>
      <c r="F35" s="61"/>
      <c r="G35" s="64"/>
      <c r="H35" s="59"/>
      <c r="I35" s="59"/>
      <c r="J35" s="59"/>
      <c r="K35" s="59"/>
      <c r="L35" s="59"/>
      <c r="M35" s="59"/>
      <c r="N35" s="65"/>
      <c r="O35" s="57"/>
      <c r="P35" s="59"/>
      <c r="Q35" s="59"/>
      <c r="R35" s="59"/>
      <c r="S35" s="59"/>
      <c r="T35" s="59"/>
      <c r="U35" s="59"/>
      <c r="V35" s="67"/>
      <c r="W35" s="74"/>
      <c r="X35" s="70"/>
      <c r="Y35" s="70"/>
      <c r="Z35" s="70"/>
      <c r="AA35" s="70"/>
      <c r="AB35" s="70"/>
      <c r="AC35" s="70"/>
      <c r="AD35" s="76"/>
      <c r="AE35" s="74"/>
      <c r="AF35" s="70"/>
      <c r="AG35" s="70"/>
      <c r="AH35" s="70"/>
      <c r="AI35" s="70"/>
      <c r="AJ35" s="70"/>
      <c r="AK35" s="70"/>
      <c r="AL35" s="76"/>
      <c r="AM35" s="82"/>
      <c r="AN35" s="80"/>
      <c r="AO35" s="80"/>
      <c r="AP35" s="80"/>
      <c r="AQ35" s="80"/>
      <c r="AR35" s="80"/>
      <c r="AS35" s="80"/>
      <c r="AT35" s="80"/>
      <c r="AU35" s="85"/>
      <c r="AV35" s="88"/>
      <c r="AW35" s="86"/>
      <c r="AX35" s="86"/>
      <c r="AY35" s="86"/>
      <c r="AZ35" s="86"/>
      <c r="BA35" s="86"/>
      <c r="BB35" s="86"/>
      <c r="BC35" s="90"/>
      <c r="BD35" s="88"/>
      <c r="BE35" s="86"/>
      <c r="BF35" s="86"/>
      <c r="BG35" s="86"/>
      <c r="BH35" s="86"/>
      <c r="BI35" s="86"/>
      <c r="BJ35" s="86"/>
      <c r="BK35" s="90"/>
      <c r="BL35" s="95"/>
      <c r="BM35" s="93"/>
      <c r="BN35" s="93"/>
      <c r="BO35" s="93"/>
      <c r="BP35" s="93"/>
      <c r="BQ35" s="93"/>
      <c r="BR35" s="93"/>
      <c r="BS35" s="97"/>
      <c r="BT35" s="95"/>
      <c r="BU35" s="93"/>
      <c r="BV35" s="93"/>
      <c r="BW35" s="93"/>
      <c r="BX35" s="93"/>
      <c r="BY35" s="93"/>
      <c r="BZ35" s="93"/>
      <c r="CA35" s="97"/>
      <c r="CB35" s="102"/>
      <c r="CC35" s="100"/>
      <c r="CD35" s="100"/>
      <c r="CE35" s="100"/>
      <c r="CF35" s="100"/>
      <c r="CG35" s="100"/>
      <c r="CH35" s="100"/>
      <c r="CI35" s="104"/>
      <c r="CJ35" s="102"/>
      <c r="CK35" s="100"/>
      <c r="CL35" s="100"/>
      <c r="CM35" s="100"/>
      <c r="CN35" s="100"/>
      <c r="CO35" s="100"/>
      <c r="CP35" s="100"/>
      <c r="CQ35" s="104"/>
      <c r="CR35" s="106"/>
      <c r="CS35" s="111"/>
      <c r="CT35" s="114"/>
      <c r="CU35" s="112"/>
      <c r="CV35" s="112"/>
      <c r="CW35" s="112"/>
      <c r="CX35" s="112"/>
      <c r="CY35" s="112"/>
      <c r="CZ35" s="112"/>
      <c r="DA35" s="116"/>
      <c r="DB35" s="114"/>
      <c r="DC35" s="112"/>
      <c r="DD35" s="112"/>
      <c r="DE35" s="112"/>
      <c r="DF35" s="112"/>
      <c r="DG35" s="112"/>
      <c r="DH35" s="112"/>
      <c r="DI35" s="116"/>
      <c r="DJ35" s="121"/>
      <c r="DK35" s="122"/>
      <c r="DL35" s="122"/>
      <c r="DM35" s="122"/>
      <c r="DN35" s="122"/>
      <c r="DO35" s="122"/>
      <c r="DP35" s="122"/>
      <c r="DQ35" s="123"/>
      <c r="DR35" s="121"/>
      <c r="DS35" s="122"/>
      <c r="DT35" s="122"/>
      <c r="DU35" s="122"/>
      <c r="DV35" s="122"/>
      <c r="DW35" s="122"/>
      <c r="DX35" s="122"/>
      <c r="DY35" s="123"/>
      <c r="DZ35" s="128"/>
      <c r="EA35" s="126"/>
      <c r="EB35" s="126"/>
      <c r="EC35" s="126"/>
      <c r="ED35" s="126"/>
      <c r="EE35" s="126"/>
      <c r="EF35" s="126"/>
      <c r="EG35" s="130"/>
      <c r="EH35" s="128"/>
      <c r="EI35" s="126"/>
      <c r="EJ35" s="126"/>
      <c r="EK35" s="126"/>
      <c r="EL35" s="126"/>
      <c r="EM35" s="126"/>
      <c r="EN35" s="126"/>
      <c r="EO35" s="130"/>
      <c r="EP35" s="133"/>
      <c r="EQ35" s="134"/>
      <c r="ER35" s="182"/>
      <c r="ES35" s="183"/>
    </row>
    <row r="36" spans="1:149">
      <c r="A36" s="49"/>
      <c r="B36" s="49"/>
      <c r="C36" s="49"/>
      <c r="D36" s="49"/>
      <c r="E36" s="54"/>
      <c r="F36" s="61"/>
      <c r="G36" s="64"/>
      <c r="H36" s="59"/>
      <c r="I36" s="59"/>
      <c r="J36" s="59"/>
      <c r="K36" s="59"/>
      <c r="L36" s="59"/>
      <c r="M36" s="59"/>
      <c r="N36" s="65"/>
      <c r="O36" s="57"/>
      <c r="P36" s="59"/>
      <c r="Q36" s="59"/>
      <c r="R36" s="59"/>
      <c r="S36" s="59"/>
      <c r="T36" s="59"/>
      <c r="U36" s="59"/>
      <c r="V36" s="67"/>
      <c r="W36" s="74"/>
      <c r="X36" s="70"/>
      <c r="Y36" s="70"/>
      <c r="Z36" s="70"/>
      <c r="AA36" s="70"/>
      <c r="AB36" s="70"/>
      <c r="AC36" s="70"/>
      <c r="AD36" s="76"/>
      <c r="AE36" s="74"/>
      <c r="AF36" s="70"/>
      <c r="AG36" s="70"/>
      <c r="AH36" s="70"/>
      <c r="AI36" s="70"/>
      <c r="AJ36" s="70"/>
      <c r="AK36" s="70"/>
      <c r="AL36" s="76"/>
      <c r="AM36" s="82"/>
      <c r="AN36" s="80"/>
      <c r="AO36" s="80"/>
      <c r="AP36" s="80"/>
      <c r="AQ36" s="80"/>
      <c r="AR36" s="80"/>
      <c r="AS36" s="80"/>
      <c r="AT36" s="80"/>
      <c r="AU36" s="85"/>
      <c r="AV36" s="88"/>
      <c r="AW36" s="86"/>
      <c r="AX36" s="86"/>
      <c r="AY36" s="86"/>
      <c r="AZ36" s="86"/>
      <c r="BA36" s="86"/>
      <c r="BB36" s="86"/>
      <c r="BC36" s="90"/>
      <c r="BD36" s="88"/>
      <c r="BE36" s="86"/>
      <c r="BF36" s="86"/>
      <c r="BG36" s="86"/>
      <c r="BH36" s="86"/>
      <c r="BI36" s="86"/>
      <c r="BJ36" s="86"/>
      <c r="BK36" s="90"/>
      <c r="BL36" s="95"/>
      <c r="BM36" s="93"/>
      <c r="BN36" s="93"/>
      <c r="BO36" s="93"/>
      <c r="BP36" s="93"/>
      <c r="BQ36" s="93"/>
      <c r="BR36" s="93"/>
      <c r="BS36" s="97"/>
      <c r="BT36" s="95"/>
      <c r="BU36" s="93"/>
      <c r="BV36" s="93"/>
      <c r="BW36" s="93"/>
      <c r="BX36" s="93"/>
      <c r="BY36" s="93"/>
      <c r="BZ36" s="93"/>
      <c r="CA36" s="97"/>
      <c r="CB36" s="102"/>
      <c r="CC36" s="100"/>
      <c r="CD36" s="100"/>
      <c r="CE36" s="100"/>
      <c r="CF36" s="100"/>
      <c r="CG36" s="100"/>
      <c r="CH36" s="100"/>
      <c r="CI36" s="104"/>
      <c r="CJ36" s="102"/>
      <c r="CK36" s="100"/>
      <c r="CL36" s="100"/>
      <c r="CM36" s="100"/>
      <c r="CN36" s="100"/>
      <c r="CO36" s="100"/>
      <c r="CP36" s="100"/>
      <c r="CQ36" s="104"/>
      <c r="CR36" s="106"/>
      <c r="CS36" s="111"/>
      <c r="CT36" s="114"/>
      <c r="CU36" s="112"/>
      <c r="CV36" s="112"/>
      <c r="CW36" s="112"/>
      <c r="CX36" s="112"/>
      <c r="CY36" s="112"/>
      <c r="CZ36" s="112"/>
      <c r="DA36" s="116"/>
      <c r="DB36" s="114"/>
      <c r="DC36" s="112"/>
      <c r="DD36" s="112"/>
      <c r="DE36" s="112"/>
      <c r="DF36" s="112"/>
      <c r="DG36" s="112"/>
      <c r="DH36" s="112"/>
      <c r="DI36" s="116"/>
      <c r="DJ36" s="121"/>
      <c r="DK36" s="122"/>
      <c r="DL36" s="122"/>
      <c r="DM36" s="122"/>
      <c r="DN36" s="122"/>
      <c r="DO36" s="122"/>
      <c r="DP36" s="122"/>
      <c r="DQ36" s="123"/>
      <c r="DR36" s="121"/>
      <c r="DS36" s="122"/>
      <c r="DT36" s="122"/>
      <c r="DU36" s="122"/>
      <c r="DV36" s="122"/>
      <c r="DW36" s="122"/>
      <c r="DX36" s="122"/>
      <c r="DY36" s="123"/>
      <c r="DZ36" s="128"/>
      <c r="EA36" s="126"/>
      <c r="EB36" s="126"/>
      <c r="EC36" s="126"/>
      <c r="ED36" s="126"/>
      <c r="EE36" s="126"/>
      <c r="EF36" s="126"/>
      <c r="EG36" s="130"/>
      <c r="EH36" s="128"/>
      <c r="EI36" s="126"/>
      <c r="EJ36" s="126"/>
      <c r="EK36" s="126"/>
      <c r="EL36" s="126"/>
      <c r="EM36" s="126"/>
      <c r="EN36" s="126"/>
      <c r="EO36" s="130"/>
      <c r="EP36" s="133"/>
      <c r="EQ36" s="134"/>
      <c r="ER36" s="182"/>
      <c r="ES36" s="183"/>
    </row>
    <row r="37" spans="1:149">
      <c r="A37" s="49"/>
      <c r="B37" s="49"/>
      <c r="C37" s="49"/>
      <c r="D37" s="49"/>
      <c r="E37" s="54"/>
      <c r="F37" s="61"/>
      <c r="G37" s="64"/>
      <c r="H37" s="59"/>
      <c r="I37" s="59"/>
      <c r="J37" s="59"/>
      <c r="K37" s="59"/>
      <c r="L37" s="59"/>
      <c r="M37" s="59"/>
      <c r="N37" s="65"/>
      <c r="O37" s="57"/>
      <c r="P37" s="59"/>
      <c r="Q37" s="59"/>
      <c r="R37" s="59"/>
      <c r="S37" s="59"/>
      <c r="T37" s="59"/>
      <c r="U37" s="59"/>
      <c r="V37" s="67"/>
      <c r="W37" s="74"/>
      <c r="X37" s="70"/>
      <c r="Y37" s="70"/>
      <c r="Z37" s="70"/>
      <c r="AA37" s="70"/>
      <c r="AB37" s="70"/>
      <c r="AC37" s="70"/>
      <c r="AD37" s="76"/>
      <c r="AE37" s="74"/>
      <c r="AF37" s="70"/>
      <c r="AG37" s="70"/>
      <c r="AH37" s="70"/>
      <c r="AI37" s="70"/>
      <c r="AJ37" s="70"/>
      <c r="AK37" s="70"/>
      <c r="AL37" s="76"/>
      <c r="AM37" s="82"/>
      <c r="AN37" s="80"/>
      <c r="AO37" s="80"/>
      <c r="AP37" s="80"/>
      <c r="AQ37" s="80"/>
      <c r="AR37" s="80"/>
      <c r="AS37" s="80"/>
      <c r="AT37" s="80"/>
      <c r="AU37" s="85"/>
      <c r="AV37" s="88"/>
      <c r="AW37" s="86"/>
      <c r="AX37" s="86"/>
      <c r="AY37" s="86"/>
      <c r="AZ37" s="86"/>
      <c r="BA37" s="86"/>
      <c r="BB37" s="86"/>
      <c r="BC37" s="90"/>
      <c r="BD37" s="88"/>
      <c r="BE37" s="86"/>
      <c r="BF37" s="86"/>
      <c r="BG37" s="86"/>
      <c r="BH37" s="86"/>
      <c r="BI37" s="86"/>
      <c r="BJ37" s="86"/>
      <c r="BK37" s="90"/>
      <c r="BL37" s="95"/>
      <c r="BM37" s="93"/>
      <c r="BN37" s="93"/>
      <c r="BO37" s="93"/>
      <c r="BP37" s="93"/>
      <c r="BQ37" s="93"/>
      <c r="BR37" s="93"/>
      <c r="BS37" s="97"/>
      <c r="BT37" s="95"/>
      <c r="BU37" s="93"/>
      <c r="BV37" s="93"/>
      <c r="BW37" s="93"/>
      <c r="BX37" s="93"/>
      <c r="BY37" s="93"/>
      <c r="BZ37" s="93"/>
      <c r="CA37" s="97"/>
      <c r="CB37" s="102"/>
      <c r="CC37" s="100"/>
      <c r="CD37" s="100"/>
      <c r="CE37" s="100"/>
      <c r="CF37" s="100"/>
      <c r="CG37" s="100"/>
      <c r="CH37" s="100"/>
      <c r="CI37" s="104"/>
      <c r="CJ37" s="102"/>
      <c r="CK37" s="100"/>
      <c r="CL37" s="100"/>
      <c r="CM37" s="100"/>
      <c r="CN37" s="100"/>
      <c r="CO37" s="100"/>
      <c r="CP37" s="100"/>
      <c r="CQ37" s="104"/>
      <c r="CR37" s="106"/>
      <c r="CS37" s="111"/>
      <c r="CT37" s="114"/>
      <c r="CU37" s="112"/>
      <c r="CV37" s="112"/>
      <c r="CW37" s="112"/>
      <c r="CX37" s="112"/>
      <c r="CY37" s="112"/>
      <c r="CZ37" s="112"/>
      <c r="DA37" s="116"/>
      <c r="DB37" s="114"/>
      <c r="DC37" s="112"/>
      <c r="DD37" s="112"/>
      <c r="DE37" s="112"/>
      <c r="DF37" s="112"/>
      <c r="DG37" s="112"/>
      <c r="DH37" s="112"/>
      <c r="DI37" s="116"/>
      <c r="DJ37" s="121"/>
      <c r="DK37" s="122"/>
      <c r="DL37" s="122"/>
      <c r="DM37" s="122"/>
      <c r="DN37" s="122"/>
      <c r="DO37" s="122"/>
      <c r="DP37" s="122"/>
      <c r="DQ37" s="123"/>
      <c r="DR37" s="121"/>
      <c r="DS37" s="122"/>
      <c r="DT37" s="122"/>
      <c r="DU37" s="122"/>
      <c r="DV37" s="122"/>
      <c r="DW37" s="122"/>
      <c r="DX37" s="122"/>
      <c r="DY37" s="123"/>
      <c r="DZ37" s="128"/>
      <c r="EA37" s="126"/>
      <c r="EB37" s="126"/>
      <c r="EC37" s="126"/>
      <c r="ED37" s="126"/>
      <c r="EE37" s="126"/>
      <c r="EF37" s="126"/>
      <c r="EG37" s="130"/>
      <c r="EH37" s="128"/>
      <c r="EI37" s="126"/>
      <c r="EJ37" s="126"/>
      <c r="EK37" s="126"/>
      <c r="EL37" s="126"/>
      <c r="EM37" s="126"/>
      <c r="EN37" s="126"/>
      <c r="EO37" s="130"/>
      <c r="EP37" s="133"/>
      <c r="EQ37" s="134"/>
      <c r="ER37" s="182"/>
      <c r="ES37" s="183"/>
    </row>
    <row r="38" spans="1:149">
      <c r="A38" s="49"/>
      <c r="B38" s="49"/>
      <c r="C38" s="49"/>
      <c r="D38" s="49"/>
      <c r="E38" s="54"/>
      <c r="F38" s="61"/>
      <c r="G38" s="64"/>
      <c r="H38" s="59"/>
      <c r="I38" s="59"/>
      <c r="J38" s="59"/>
      <c r="K38" s="59"/>
      <c r="L38" s="59"/>
      <c r="M38" s="59"/>
      <c r="N38" s="65"/>
      <c r="O38" s="57"/>
      <c r="P38" s="59"/>
      <c r="Q38" s="59"/>
      <c r="R38" s="59"/>
      <c r="S38" s="59"/>
      <c r="T38" s="59"/>
      <c r="U38" s="59"/>
      <c r="V38" s="67"/>
      <c r="W38" s="74"/>
      <c r="X38" s="70"/>
      <c r="Y38" s="70"/>
      <c r="Z38" s="70"/>
      <c r="AA38" s="70"/>
      <c r="AB38" s="70"/>
      <c r="AC38" s="70"/>
      <c r="AD38" s="76"/>
      <c r="AE38" s="74"/>
      <c r="AF38" s="70"/>
      <c r="AG38" s="70"/>
      <c r="AH38" s="70"/>
      <c r="AI38" s="70"/>
      <c r="AJ38" s="70"/>
      <c r="AK38" s="70"/>
      <c r="AL38" s="76"/>
      <c r="AM38" s="82"/>
      <c r="AN38" s="80"/>
      <c r="AO38" s="80"/>
      <c r="AP38" s="80"/>
      <c r="AQ38" s="80"/>
      <c r="AR38" s="80"/>
      <c r="AS38" s="80"/>
      <c r="AT38" s="80"/>
      <c r="AU38" s="85"/>
      <c r="AV38" s="88"/>
      <c r="AW38" s="86"/>
      <c r="AX38" s="86"/>
      <c r="AY38" s="86"/>
      <c r="AZ38" s="86"/>
      <c r="BA38" s="86"/>
      <c r="BB38" s="86"/>
      <c r="BC38" s="90"/>
      <c r="BD38" s="88"/>
      <c r="BE38" s="86"/>
      <c r="BF38" s="86"/>
      <c r="BG38" s="86"/>
      <c r="BH38" s="86"/>
      <c r="BI38" s="86"/>
      <c r="BJ38" s="86"/>
      <c r="BK38" s="90"/>
      <c r="BL38" s="95"/>
      <c r="BM38" s="93"/>
      <c r="BN38" s="93"/>
      <c r="BO38" s="93"/>
      <c r="BP38" s="93"/>
      <c r="BQ38" s="93"/>
      <c r="BR38" s="93"/>
      <c r="BS38" s="97"/>
      <c r="BT38" s="95"/>
      <c r="BU38" s="93"/>
      <c r="BV38" s="93"/>
      <c r="BW38" s="93"/>
      <c r="BX38" s="93"/>
      <c r="BY38" s="93"/>
      <c r="BZ38" s="93"/>
      <c r="CA38" s="97"/>
      <c r="CB38" s="102"/>
      <c r="CC38" s="100"/>
      <c r="CD38" s="100"/>
      <c r="CE38" s="100"/>
      <c r="CF38" s="100"/>
      <c r="CG38" s="100"/>
      <c r="CH38" s="100"/>
      <c r="CI38" s="104"/>
      <c r="CJ38" s="102"/>
      <c r="CK38" s="100"/>
      <c r="CL38" s="100"/>
      <c r="CM38" s="100"/>
      <c r="CN38" s="100"/>
      <c r="CO38" s="100"/>
      <c r="CP38" s="100"/>
      <c r="CQ38" s="104"/>
      <c r="CR38" s="106"/>
      <c r="CS38" s="111"/>
      <c r="CT38" s="114"/>
      <c r="CU38" s="112"/>
      <c r="CV38" s="112"/>
      <c r="CW38" s="112"/>
      <c r="CX38" s="112"/>
      <c r="CY38" s="112"/>
      <c r="CZ38" s="112"/>
      <c r="DA38" s="116"/>
      <c r="DB38" s="114"/>
      <c r="DC38" s="112"/>
      <c r="DD38" s="112"/>
      <c r="DE38" s="112"/>
      <c r="DF38" s="112"/>
      <c r="DG38" s="112"/>
      <c r="DH38" s="112"/>
      <c r="DI38" s="116"/>
      <c r="DJ38" s="121"/>
      <c r="DK38" s="122"/>
      <c r="DL38" s="122"/>
      <c r="DM38" s="122"/>
      <c r="DN38" s="122"/>
      <c r="DO38" s="122"/>
      <c r="DP38" s="122"/>
      <c r="DQ38" s="123"/>
      <c r="DR38" s="121"/>
      <c r="DS38" s="122"/>
      <c r="DT38" s="122"/>
      <c r="DU38" s="122"/>
      <c r="DV38" s="122"/>
      <c r="DW38" s="122"/>
      <c r="DX38" s="122"/>
      <c r="DY38" s="123"/>
      <c r="DZ38" s="128"/>
      <c r="EA38" s="126"/>
      <c r="EB38" s="126"/>
      <c r="EC38" s="126"/>
      <c r="ED38" s="126"/>
      <c r="EE38" s="126"/>
      <c r="EF38" s="126"/>
      <c r="EG38" s="130"/>
      <c r="EH38" s="128"/>
      <c r="EI38" s="126"/>
      <c r="EJ38" s="126"/>
      <c r="EK38" s="126"/>
      <c r="EL38" s="126"/>
      <c r="EM38" s="126"/>
      <c r="EN38" s="126"/>
      <c r="EO38" s="130"/>
      <c r="EP38" s="133"/>
      <c r="EQ38" s="134"/>
      <c r="ER38" s="182"/>
      <c r="ES38" s="183"/>
    </row>
    <row r="39" spans="1:149">
      <c r="A39" s="49"/>
      <c r="B39" s="49"/>
      <c r="C39" s="49"/>
      <c r="D39" s="49"/>
      <c r="E39" s="54"/>
      <c r="F39" s="61"/>
      <c r="G39" s="64"/>
      <c r="H39" s="59"/>
      <c r="I39" s="59"/>
      <c r="J39" s="59"/>
      <c r="K39" s="59"/>
      <c r="L39" s="59"/>
      <c r="M39" s="59"/>
      <c r="N39" s="65"/>
      <c r="O39" s="57"/>
      <c r="P39" s="59"/>
      <c r="Q39" s="59"/>
      <c r="R39" s="59"/>
      <c r="S39" s="59"/>
      <c r="T39" s="59"/>
      <c r="U39" s="59"/>
      <c r="V39" s="67"/>
      <c r="W39" s="74"/>
      <c r="X39" s="70"/>
      <c r="Y39" s="70"/>
      <c r="Z39" s="70"/>
      <c r="AA39" s="70"/>
      <c r="AB39" s="70"/>
      <c r="AC39" s="70"/>
      <c r="AD39" s="76"/>
      <c r="AE39" s="74"/>
      <c r="AF39" s="70"/>
      <c r="AG39" s="70"/>
      <c r="AH39" s="70"/>
      <c r="AI39" s="70"/>
      <c r="AJ39" s="70"/>
      <c r="AK39" s="70"/>
      <c r="AL39" s="76"/>
      <c r="AM39" s="82"/>
      <c r="AN39" s="80"/>
      <c r="AO39" s="80"/>
      <c r="AP39" s="80"/>
      <c r="AQ39" s="80"/>
      <c r="AR39" s="80"/>
      <c r="AS39" s="80"/>
      <c r="AT39" s="80"/>
      <c r="AU39" s="85"/>
      <c r="AV39" s="88"/>
      <c r="AW39" s="86"/>
      <c r="AX39" s="86"/>
      <c r="AY39" s="86"/>
      <c r="AZ39" s="86"/>
      <c r="BA39" s="86"/>
      <c r="BB39" s="86"/>
      <c r="BC39" s="90"/>
      <c r="BD39" s="88"/>
      <c r="BE39" s="86"/>
      <c r="BF39" s="86"/>
      <c r="BG39" s="86"/>
      <c r="BH39" s="86"/>
      <c r="BI39" s="86"/>
      <c r="BJ39" s="86"/>
      <c r="BK39" s="90"/>
      <c r="BL39" s="95"/>
      <c r="BM39" s="93"/>
      <c r="BN39" s="93"/>
      <c r="BO39" s="93"/>
      <c r="BP39" s="93"/>
      <c r="BQ39" s="93"/>
      <c r="BR39" s="93"/>
      <c r="BS39" s="97"/>
      <c r="BT39" s="95"/>
      <c r="BU39" s="93"/>
      <c r="BV39" s="93"/>
      <c r="BW39" s="93"/>
      <c r="BX39" s="93"/>
      <c r="BY39" s="93"/>
      <c r="BZ39" s="93"/>
      <c r="CA39" s="97"/>
      <c r="CB39" s="102"/>
      <c r="CC39" s="100"/>
      <c r="CD39" s="100"/>
      <c r="CE39" s="100"/>
      <c r="CF39" s="100"/>
      <c r="CG39" s="100"/>
      <c r="CH39" s="100"/>
      <c r="CI39" s="104"/>
      <c r="CJ39" s="102"/>
      <c r="CK39" s="100"/>
      <c r="CL39" s="100"/>
      <c r="CM39" s="100"/>
      <c r="CN39" s="100"/>
      <c r="CO39" s="100"/>
      <c r="CP39" s="100"/>
      <c r="CQ39" s="104"/>
      <c r="CR39" s="106"/>
      <c r="CS39" s="111"/>
      <c r="CT39" s="114"/>
      <c r="CU39" s="112"/>
      <c r="CV39" s="112"/>
      <c r="CW39" s="112"/>
      <c r="CX39" s="112"/>
      <c r="CY39" s="112"/>
      <c r="CZ39" s="112"/>
      <c r="DA39" s="116"/>
      <c r="DB39" s="114"/>
      <c r="DC39" s="112"/>
      <c r="DD39" s="112"/>
      <c r="DE39" s="112"/>
      <c r="DF39" s="112"/>
      <c r="DG39" s="112"/>
      <c r="DH39" s="112"/>
      <c r="DI39" s="116"/>
      <c r="DJ39" s="121"/>
      <c r="DK39" s="122"/>
      <c r="DL39" s="122"/>
      <c r="DM39" s="122"/>
      <c r="DN39" s="122"/>
      <c r="DO39" s="122"/>
      <c r="DP39" s="122"/>
      <c r="DQ39" s="123"/>
      <c r="DR39" s="121"/>
      <c r="DS39" s="122"/>
      <c r="DT39" s="122"/>
      <c r="DU39" s="122"/>
      <c r="DV39" s="122"/>
      <c r="DW39" s="122"/>
      <c r="DX39" s="122"/>
      <c r="DY39" s="123"/>
      <c r="DZ39" s="128"/>
      <c r="EA39" s="126"/>
      <c r="EB39" s="126"/>
      <c r="EC39" s="126"/>
      <c r="ED39" s="126"/>
      <c r="EE39" s="126"/>
      <c r="EF39" s="126"/>
      <c r="EG39" s="130"/>
      <c r="EH39" s="128"/>
      <c r="EI39" s="126"/>
      <c r="EJ39" s="126"/>
      <c r="EK39" s="126"/>
      <c r="EL39" s="126"/>
      <c r="EM39" s="126"/>
      <c r="EN39" s="126"/>
      <c r="EO39" s="130"/>
      <c r="EP39" s="133"/>
      <c r="EQ39" s="134"/>
      <c r="ER39" s="182"/>
      <c r="ES39" s="183"/>
    </row>
    <row r="40" spans="1:149">
      <c r="A40" s="49"/>
      <c r="B40" s="49"/>
      <c r="C40" s="49"/>
      <c r="D40" s="49"/>
      <c r="E40" s="54"/>
      <c r="F40" s="61"/>
      <c r="G40" s="64"/>
      <c r="H40" s="59"/>
      <c r="I40" s="59"/>
      <c r="J40" s="59"/>
      <c r="K40" s="59"/>
      <c r="L40" s="59"/>
      <c r="M40" s="59"/>
      <c r="N40" s="65"/>
      <c r="O40" s="57"/>
      <c r="P40" s="59"/>
      <c r="Q40" s="59"/>
      <c r="R40" s="59"/>
      <c r="S40" s="59"/>
      <c r="T40" s="59"/>
      <c r="U40" s="59"/>
      <c r="V40" s="67"/>
      <c r="W40" s="74"/>
      <c r="X40" s="70"/>
      <c r="Y40" s="70"/>
      <c r="Z40" s="70"/>
      <c r="AA40" s="70"/>
      <c r="AB40" s="70"/>
      <c r="AC40" s="70"/>
      <c r="AD40" s="76"/>
      <c r="AE40" s="74"/>
      <c r="AF40" s="70"/>
      <c r="AG40" s="70"/>
      <c r="AH40" s="70"/>
      <c r="AI40" s="70"/>
      <c r="AJ40" s="70"/>
      <c r="AK40" s="70"/>
      <c r="AL40" s="76"/>
      <c r="AM40" s="82"/>
      <c r="AN40" s="80"/>
      <c r="AO40" s="80"/>
      <c r="AP40" s="80"/>
      <c r="AQ40" s="80"/>
      <c r="AR40" s="80"/>
      <c r="AS40" s="80"/>
      <c r="AT40" s="80"/>
      <c r="AU40" s="85"/>
      <c r="AV40" s="88"/>
      <c r="AW40" s="86"/>
      <c r="AX40" s="86"/>
      <c r="AY40" s="86"/>
      <c r="AZ40" s="86"/>
      <c r="BA40" s="86"/>
      <c r="BB40" s="86"/>
      <c r="BC40" s="90"/>
      <c r="BD40" s="88"/>
      <c r="BE40" s="86"/>
      <c r="BF40" s="86"/>
      <c r="BG40" s="86"/>
      <c r="BH40" s="86"/>
      <c r="BI40" s="86"/>
      <c r="BJ40" s="86"/>
      <c r="BK40" s="90"/>
      <c r="BL40" s="95"/>
      <c r="BM40" s="93"/>
      <c r="BN40" s="93"/>
      <c r="BO40" s="93"/>
      <c r="BP40" s="93"/>
      <c r="BQ40" s="93"/>
      <c r="BR40" s="93"/>
      <c r="BS40" s="97"/>
      <c r="BT40" s="95"/>
      <c r="BU40" s="93"/>
      <c r="BV40" s="93"/>
      <c r="BW40" s="93"/>
      <c r="BX40" s="93"/>
      <c r="BY40" s="93"/>
      <c r="BZ40" s="93"/>
      <c r="CA40" s="97"/>
      <c r="CB40" s="102"/>
      <c r="CC40" s="100"/>
      <c r="CD40" s="100"/>
      <c r="CE40" s="100"/>
      <c r="CF40" s="100"/>
      <c r="CG40" s="100"/>
      <c r="CH40" s="100"/>
      <c r="CI40" s="104"/>
      <c r="CJ40" s="102"/>
      <c r="CK40" s="100"/>
      <c r="CL40" s="100"/>
      <c r="CM40" s="100"/>
      <c r="CN40" s="100"/>
      <c r="CO40" s="100"/>
      <c r="CP40" s="100"/>
      <c r="CQ40" s="104"/>
      <c r="CR40" s="106"/>
      <c r="CS40" s="111"/>
      <c r="CT40" s="114"/>
      <c r="CU40" s="112"/>
      <c r="CV40" s="112"/>
      <c r="CW40" s="112"/>
      <c r="CX40" s="112"/>
      <c r="CY40" s="112"/>
      <c r="CZ40" s="112"/>
      <c r="DA40" s="116"/>
      <c r="DB40" s="114"/>
      <c r="DC40" s="112"/>
      <c r="DD40" s="112"/>
      <c r="DE40" s="112"/>
      <c r="DF40" s="112"/>
      <c r="DG40" s="112"/>
      <c r="DH40" s="112"/>
      <c r="DI40" s="116"/>
      <c r="DJ40" s="121"/>
      <c r="DK40" s="122"/>
      <c r="DL40" s="122"/>
      <c r="DM40" s="122"/>
      <c r="DN40" s="122"/>
      <c r="DO40" s="122"/>
      <c r="DP40" s="122"/>
      <c r="DQ40" s="123"/>
      <c r="DR40" s="121"/>
      <c r="DS40" s="122"/>
      <c r="DT40" s="122"/>
      <c r="DU40" s="122"/>
      <c r="DV40" s="122"/>
      <c r="DW40" s="122"/>
      <c r="DX40" s="122"/>
      <c r="DY40" s="123"/>
      <c r="DZ40" s="128"/>
      <c r="EA40" s="126"/>
      <c r="EB40" s="126"/>
      <c r="EC40" s="126"/>
      <c r="ED40" s="126"/>
      <c r="EE40" s="126"/>
      <c r="EF40" s="126"/>
      <c r="EG40" s="130"/>
      <c r="EH40" s="128"/>
      <c r="EI40" s="126"/>
      <c r="EJ40" s="126"/>
      <c r="EK40" s="126"/>
      <c r="EL40" s="126"/>
      <c r="EM40" s="126"/>
      <c r="EN40" s="126"/>
      <c r="EO40" s="130"/>
      <c r="EP40" s="133"/>
      <c r="EQ40" s="134"/>
      <c r="ER40" s="182"/>
      <c r="ES40" s="183"/>
    </row>
    <row r="41" spans="1:149">
      <c r="A41" s="49"/>
      <c r="B41" s="49"/>
      <c r="C41" s="49"/>
      <c r="D41" s="49"/>
      <c r="E41" s="54"/>
      <c r="F41" s="61"/>
      <c r="G41" s="64"/>
      <c r="H41" s="59"/>
      <c r="I41" s="59"/>
      <c r="J41" s="59"/>
      <c r="K41" s="59"/>
      <c r="L41" s="59"/>
      <c r="M41" s="59"/>
      <c r="N41" s="65"/>
      <c r="O41" s="57"/>
      <c r="P41" s="59"/>
      <c r="Q41" s="59"/>
      <c r="R41" s="59"/>
      <c r="S41" s="59"/>
      <c r="T41" s="59"/>
      <c r="U41" s="59"/>
      <c r="V41" s="67"/>
      <c r="W41" s="74"/>
      <c r="X41" s="70"/>
      <c r="Y41" s="70"/>
      <c r="Z41" s="70"/>
      <c r="AA41" s="70"/>
      <c r="AB41" s="70"/>
      <c r="AC41" s="70"/>
      <c r="AD41" s="76"/>
      <c r="AE41" s="74"/>
      <c r="AF41" s="70"/>
      <c r="AG41" s="70"/>
      <c r="AH41" s="70"/>
      <c r="AI41" s="70"/>
      <c r="AJ41" s="70"/>
      <c r="AK41" s="70"/>
      <c r="AL41" s="76"/>
      <c r="AM41" s="82"/>
      <c r="AN41" s="80"/>
      <c r="AO41" s="80"/>
      <c r="AP41" s="80"/>
      <c r="AQ41" s="80"/>
      <c r="AR41" s="80"/>
      <c r="AS41" s="80"/>
      <c r="AT41" s="80"/>
      <c r="AU41" s="85"/>
      <c r="AV41" s="88"/>
      <c r="AW41" s="86"/>
      <c r="AX41" s="86"/>
      <c r="AY41" s="86"/>
      <c r="AZ41" s="86"/>
      <c r="BA41" s="86"/>
      <c r="BB41" s="86"/>
      <c r="BC41" s="90"/>
      <c r="BD41" s="88"/>
      <c r="BE41" s="86"/>
      <c r="BF41" s="86"/>
      <c r="BG41" s="86"/>
      <c r="BH41" s="86"/>
      <c r="BI41" s="86"/>
      <c r="BJ41" s="86"/>
      <c r="BK41" s="90"/>
      <c r="BL41" s="95"/>
      <c r="BM41" s="93"/>
      <c r="BN41" s="93"/>
      <c r="BO41" s="93"/>
      <c r="BP41" s="93"/>
      <c r="BQ41" s="93"/>
      <c r="BR41" s="93"/>
      <c r="BS41" s="97"/>
      <c r="BT41" s="95"/>
      <c r="BU41" s="93"/>
      <c r="BV41" s="93"/>
      <c r="BW41" s="93"/>
      <c r="BX41" s="93"/>
      <c r="BY41" s="93"/>
      <c r="BZ41" s="93"/>
      <c r="CA41" s="97"/>
      <c r="CB41" s="102"/>
      <c r="CC41" s="100"/>
      <c r="CD41" s="100"/>
      <c r="CE41" s="100"/>
      <c r="CF41" s="100"/>
      <c r="CG41" s="100"/>
      <c r="CH41" s="100"/>
      <c r="CI41" s="104"/>
      <c r="CJ41" s="102"/>
      <c r="CK41" s="100"/>
      <c r="CL41" s="100"/>
      <c r="CM41" s="100"/>
      <c r="CN41" s="100"/>
      <c r="CO41" s="100"/>
      <c r="CP41" s="100"/>
      <c r="CQ41" s="104"/>
      <c r="CR41" s="106"/>
      <c r="CS41" s="111"/>
      <c r="CT41" s="114"/>
      <c r="CU41" s="112"/>
      <c r="CV41" s="112"/>
      <c r="CW41" s="112"/>
      <c r="CX41" s="112"/>
      <c r="CY41" s="112"/>
      <c r="CZ41" s="112"/>
      <c r="DA41" s="116"/>
      <c r="DB41" s="114"/>
      <c r="DC41" s="112"/>
      <c r="DD41" s="112"/>
      <c r="DE41" s="112"/>
      <c r="DF41" s="112"/>
      <c r="DG41" s="112"/>
      <c r="DH41" s="112"/>
      <c r="DI41" s="116"/>
      <c r="DJ41" s="121"/>
      <c r="DK41" s="122"/>
      <c r="DL41" s="122"/>
      <c r="DM41" s="122"/>
      <c r="DN41" s="122"/>
      <c r="DO41" s="122"/>
      <c r="DP41" s="122"/>
      <c r="DQ41" s="123"/>
      <c r="DR41" s="121"/>
      <c r="DS41" s="122"/>
      <c r="DT41" s="122"/>
      <c r="DU41" s="122"/>
      <c r="DV41" s="122"/>
      <c r="DW41" s="122"/>
      <c r="DX41" s="122"/>
      <c r="DY41" s="123"/>
      <c r="DZ41" s="128"/>
      <c r="EA41" s="126"/>
      <c r="EB41" s="126"/>
      <c r="EC41" s="126"/>
      <c r="ED41" s="126"/>
      <c r="EE41" s="126"/>
      <c r="EF41" s="126"/>
      <c r="EG41" s="130"/>
      <c r="EH41" s="128"/>
      <c r="EI41" s="126"/>
      <c r="EJ41" s="126"/>
      <c r="EK41" s="126"/>
      <c r="EL41" s="126"/>
      <c r="EM41" s="126"/>
      <c r="EN41" s="126"/>
      <c r="EO41" s="130"/>
      <c r="EP41" s="133"/>
      <c r="EQ41" s="134"/>
      <c r="ER41" s="182"/>
      <c r="ES41" s="183"/>
    </row>
    <row r="42" spans="1:149">
      <c r="A42" s="49"/>
      <c r="B42" s="49"/>
      <c r="C42" s="49"/>
      <c r="D42" s="49"/>
      <c r="E42" s="54"/>
      <c r="F42" s="61"/>
      <c r="G42" s="64"/>
      <c r="H42" s="59"/>
      <c r="I42" s="59"/>
      <c r="J42" s="59"/>
      <c r="K42" s="59"/>
      <c r="L42" s="59"/>
      <c r="M42" s="59"/>
      <c r="N42" s="65"/>
      <c r="O42" s="57"/>
      <c r="P42" s="59"/>
      <c r="Q42" s="59"/>
      <c r="R42" s="59"/>
      <c r="S42" s="59"/>
      <c r="T42" s="59"/>
      <c r="U42" s="59"/>
      <c r="V42" s="67"/>
      <c r="W42" s="74"/>
      <c r="X42" s="70"/>
      <c r="Y42" s="70"/>
      <c r="Z42" s="70"/>
      <c r="AA42" s="70"/>
      <c r="AB42" s="70"/>
      <c r="AC42" s="70"/>
      <c r="AD42" s="76"/>
      <c r="AE42" s="74"/>
      <c r="AF42" s="70"/>
      <c r="AG42" s="70"/>
      <c r="AH42" s="70"/>
      <c r="AI42" s="70"/>
      <c r="AJ42" s="70"/>
      <c r="AK42" s="70"/>
      <c r="AL42" s="76"/>
      <c r="AM42" s="82"/>
      <c r="AN42" s="80"/>
      <c r="AO42" s="80"/>
      <c r="AP42" s="80"/>
      <c r="AQ42" s="80"/>
      <c r="AR42" s="80"/>
      <c r="AS42" s="80"/>
      <c r="AT42" s="80"/>
      <c r="AU42" s="85"/>
      <c r="AV42" s="88"/>
      <c r="AW42" s="86"/>
      <c r="AX42" s="86"/>
      <c r="AY42" s="86"/>
      <c r="AZ42" s="86"/>
      <c r="BA42" s="86"/>
      <c r="BB42" s="86"/>
      <c r="BC42" s="90"/>
      <c r="BD42" s="88"/>
      <c r="BE42" s="86"/>
      <c r="BF42" s="86"/>
      <c r="BG42" s="86"/>
      <c r="BH42" s="86"/>
      <c r="BI42" s="86"/>
      <c r="BJ42" s="86"/>
      <c r="BK42" s="90"/>
      <c r="BL42" s="95"/>
      <c r="BM42" s="93"/>
      <c r="BN42" s="93"/>
      <c r="BO42" s="93"/>
      <c r="BP42" s="93"/>
      <c r="BQ42" s="93"/>
      <c r="BR42" s="93"/>
      <c r="BS42" s="97"/>
      <c r="BT42" s="95"/>
      <c r="BU42" s="93"/>
      <c r="BV42" s="93"/>
      <c r="BW42" s="93"/>
      <c r="BX42" s="93"/>
      <c r="BY42" s="93"/>
      <c r="BZ42" s="93"/>
      <c r="CA42" s="97"/>
      <c r="CB42" s="102"/>
      <c r="CC42" s="100"/>
      <c r="CD42" s="100"/>
      <c r="CE42" s="100"/>
      <c r="CF42" s="100"/>
      <c r="CG42" s="100"/>
      <c r="CH42" s="100"/>
      <c r="CI42" s="104"/>
      <c r="CJ42" s="102"/>
      <c r="CK42" s="100"/>
      <c r="CL42" s="100"/>
      <c r="CM42" s="100"/>
      <c r="CN42" s="100"/>
      <c r="CO42" s="100"/>
      <c r="CP42" s="100"/>
      <c r="CQ42" s="104"/>
      <c r="CR42" s="106"/>
      <c r="CS42" s="111"/>
      <c r="CT42" s="114"/>
      <c r="CU42" s="112"/>
      <c r="CV42" s="112"/>
      <c r="CW42" s="112"/>
      <c r="CX42" s="112"/>
      <c r="CY42" s="112"/>
      <c r="CZ42" s="112"/>
      <c r="DA42" s="116"/>
      <c r="DB42" s="114"/>
      <c r="DC42" s="112"/>
      <c r="DD42" s="112"/>
      <c r="DE42" s="112"/>
      <c r="DF42" s="112"/>
      <c r="DG42" s="112"/>
      <c r="DH42" s="112"/>
      <c r="DI42" s="116"/>
      <c r="DJ42" s="121"/>
      <c r="DK42" s="122"/>
      <c r="DL42" s="122"/>
      <c r="DM42" s="122"/>
      <c r="DN42" s="122"/>
      <c r="DO42" s="122"/>
      <c r="DP42" s="122"/>
      <c r="DQ42" s="123"/>
      <c r="DR42" s="121"/>
      <c r="DS42" s="122"/>
      <c r="DT42" s="122"/>
      <c r="DU42" s="122"/>
      <c r="DV42" s="122"/>
      <c r="DW42" s="122"/>
      <c r="DX42" s="122"/>
      <c r="DY42" s="123"/>
      <c r="DZ42" s="128"/>
      <c r="EA42" s="126"/>
      <c r="EB42" s="126"/>
      <c r="EC42" s="126"/>
      <c r="ED42" s="126"/>
      <c r="EE42" s="126"/>
      <c r="EF42" s="126"/>
      <c r="EG42" s="130"/>
      <c r="EH42" s="128"/>
      <c r="EI42" s="126"/>
      <c r="EJ42" s="126"/>
      <c r="EK42" s="126"/>
      <c r="EL42" s="126"/>
      <c r="EM42" s="126"/>
      <c r="EN42" s="126"/>
      <c r="EO42" s="130"/>
      <c r="EP42" s="133"/>
      <c r="EQ42" s="134"/>
      <c r="ER42" s="182"/>
      <c r="ES42" s="183"/>
    </row>
    <row r="43" spans="1:149">
      <c r="A43" s="49"/>
      <c r="B43" s="49"/>
      <c r="C43" s="49"/>
      <c r="D43" s="49"/>
      <c r="E43" s="54"/>
      <c r="F43" s="61"/>
      <c r="G43" s="64"/>
      <c r="H43" s="59"/>
      <c r="I43" s="59"/>
      <c r="J43" s="59"/>
      <c r="K43" s="59"/>
      <c r="L43" s="59"/>
      <c r="M43" s="59"/>
      <c r="N43" s="65"/>
      <c r="O43" s="57"/>
      <c r="P43" s="59"/>
      <c r="Q43" s="59"/>
      <c r="R43" s="59"/>
      <c r="S43" s="59"/>
      <c r="T43" s="59"/>
      <c r="U43" s="59"/>
      <c r="V43" s="67"/>
      <c r="W43" s="74"/>
      <c r="X43" s="70"/>
      <c r="Y43" s="70"/>
      <c r="Z43" s="70"/>
      <c r="AA43" s="70"/>
      <c r="AB43" s="70"/>
      <c r="AC43" s="70"/>
      <c r="AD43" s="76"/>
      <c r="AE43" s="74"/>
      <c r="AF43" s="70"/>
      <c r="AG43" s="70"/>
      <c r="AH43" s="70"/>
      <c r="AI43" s="70"/>
      <c r="AJ43" s="70"/>
      <c r="AK43" s="70"/>
      <c r="AL43" s="76"/>
      <c r="AM43" s="82"/>
      <c r="AN43" s="80"/>
      <c r="AO43" s="80"/>
      <c r="AP43" s="80"/>
      <c r="AQ43" s="80"/>
      <c r="AR43" s="80"/>
      <c r="AS43" s="80"/>
      <c r="AT43" s="80"/>
      <c r="AU43" s="85"/>
      <c r="AV43" s="88"/>
      <c r="AW43" s="86"/>
      <c r="AX43" s="86"/>
      <c r="AY43" s="86"/>
      <c r="AZ43" s="86"/>
      <c r="BA43" s="86"/>
      <c r="BB43" s="86"/>
      <c r="BC43" s="90"/>
      <c r="BD43" s="88"/>
      <c r="BE43" s="86"/>
      <c r="BF43" s="86"/>
      <c r="BG43" s="86"/>
      <c r="BH43" s="86"/>
      <c r="BI43" s="86"/>
      <c r="BJ43" s="86"/>
      <c r="BK43" s="90"/>
      <c r="BL43" s="95"/>
      <c r="BM43" s="93"/>
      <c r="BN43" s="93"/>
      <c r="BO43" s="93"/>
      <c r="BP43" s="93"/>
      <c r="BQ43" s="93"/>
      <c r="BR43" s="93"/>
      <c r="BS43" s="97"/>
      <c r="BT43" s="95"/>
      <c r="BU43" s="93"/>
      <c r="BV43" s="93"/>
      <c r="BW43" s="93"/>
      <c r="BX43" s="93"/>
      <c r="BY43" s="93"/>
      <c r="BZ43" s="93"/>
      <c r="CA43" s="97"/>
      <c r="CB43" s="102"/>
      <c r="CC43" s="100"/>
      <c r="CD43" s="100"/>
      <c r="CE43" s="100"/>
      <c r="CF43" s="100"/>
      <c r="CG43" s="100"/>
      <c r="CH43" s="100"/>
      <c r="CI43" s="104"/>
      <c r="CJ43" s="102"/>
      <c r="CK43" s="100"/>
      <c r="CL43" s="100"/>
      <c r="CM43" s="100"/>
      <c r="CN43" s="100"/>
      <c r="CO43" s="100"/>
      <c r="CP43" s="100"/>
      <c r="CQ43" s="104"/>
      <c r="CR43" s="106"/>
      <c r="CS43" s="111"/>
      <c r="CT43" s="114"/>
      <c r="CU43" s="112"/>
      <c r="CV43" s="112"/>
      <c r="CW43" s="112"/>
      <c r="CX43" s="112"/>
      <c r="CY43" s="112"/>
      <c r="CZ43" s="112"/>
      <c r="DA43" s="116"/>
      <c r="DB43" s="114"/>
      <c r="DC43" s="112"/>
      <c r="DD43" s="112"/>
      <c r="DE43" s="112"/>
      <c r="DF43" s="112"/>
      <c r="DG43" s="112"/>
      <c r="DH43" s="112"/>
      <c r="DI43" s="116"/>
      <c r="DJ43" s="121"/>
      <c r="DK43" s="122"/>
      <c r="DL43" s="122"/>
      <c r="DM43" s="122"/>
      <c r="DN43" s="122"/>
      <c r="DO43" s="122"/>
      <c r="DP43" s="122"/>
      <c r="DQ43" s="123"/>
      <c r="DR43" s="121"/>
      <c r="DS43" s="122"/>
      <c r="DT43" s="122"/>
      <c r="DU43" s="122"/>
      <c r="DV43" s="122"/>
      <c r="DW43" s="122"/>
      <c r="DX43" s="122"/>
      <c r="DY43" s="123"/>
      <c r="DZ43" s="128"/>
      <c r="EA43" s="126"/>
      <c r="EB43" s="126"/>
      <c r="EC43" s="126"/>
      <c r="ED43" s="126"/>
      <c r="EE43" s="126"/>
      <c r="EF43" s="126"/>
      <c r="EG43" s="130"/>
      <c r="EH43" s="128"/>
      <c r="EI43" s="126"/>
      <c r="EJ43" s="126"/>
      <c r="EK43" s="126"/>
      <c r="EL43" s="126"/>
      <c r="EM43" s="126"/>
      <c r="EN43" s="126"/>
      <c r="EO43" s="130"/>
      <c r="EP43" s="133"/>
      <c r="EQ43" s="134"/>
      <c r="ER43" s="182"/>
      <c r="ES43" s="183"/>
    </row>
    <row r="44" spans="1:149">
      <c r="A44" s="54"/>
      <c r="B44" s="55"/>
      <c r="C44" s="55"/>
      <c r="D44" s="49"/>
      <c r="E44" s="54"/>
      <c r="F44" s="61"/>
      <c r="G44" s="64"/>
      <c r="H44" s="59"/>
      <c r="I44" s="59"/>
      <c r="J44" s="59"/>
      <c r="K44" s="59"/>
      <c r="L44" s="59"/>
      <c r="M44" s="59"/>
      <c r="N44" s="65"/>
      <c r="O44" s="57"/>
      <c r="P44" s="59"/>
      <c r="Q44" s="59"/>
      <c r="R44" s="59"/>
      <c r="S44" s="59"/>
      <c r="T44" s="59"/>
      <c r="U44" s="59"/>
      <c r="V44" s="67"/>
      <c r="W44" s="74"/>
      <c r="X44" s="70"/>
      <c r="Y44" s="70"/>
      <c r="Z44" s="70"/>
      <c r="AA44" s="70"/>
      <c r="AB44" s="70"/>
      <c r="AC44" s="70"/>
      <c r="AD44" s="76"/>
      <c r="AE44" s="74"/>
      <c r="AF44" s="70"/>
      <c r="AG44" s="70"/>
      <c r="AH44" s="70"/>
      <c r="AI44" s="70"/>
      <c r="AJ44" s="70"/>
      <c r="AK44" s="70"/>
      <c r="AL44" s="76"/>
      <c r="AM44" s="82"/>
      <c r="AN44" s="80"/>
      <c r="AO44" s="80"/>
      <c r="AP44" s="80"/>
      <c r="AQ44" s="80"/>
      <c r="AR44" s="80"/>
      <c r="AS44" s="80"/>
      <c r="AT44" s="80"/>
      <c r="AU44" s="85"/>
      <c r="AV44" s="88"/>
      <c r="AW44" s="86"/>
      <c r="AX44" s="86"/>
      <c r="AY44" s="86"/>
      <c r="AZ44" s="86"/>
      <c r="BA44" s="86"/>
      <c r="BB44" s="86"/>
      <c r="BC44" s="90"/>
      <c r="BD44" s="88"/>
      <c r="BE44" s="86"/>
      <c r="BF44" s="86"/>
      <c r="BG44" s="86"/>
      <c r="BH44" s="86"/>
      <c r="BI44" s="86"/>
      <c r="BJ44" s="86"/>
      <c r="BK44" s="90"/>
      <c r="BL44" s="95"/>
      <c r="BM44" s="93"/>
      <c r="BN44" s="93"/>
      <c r="BO44" s="93"/>
      <c r="BP44" s="93"/>
      <c r="BQ44" s="93"/>
      <c r="BR44" s="93"/>
      <c r="BS44" s="97"/>
      <c r="BT44" s="95"/>
      <c r="BU44" s="93"/>
      <c r="BV44" s="93"/>
      <c r="BW44" s="93"/>
      <c r="BX44" s="93"/>
      <c r="BY44" s="93"/>
      <c r="BZ44" s="93"/>
      <c r="CA44" s="97"/>
      <c r="CB44" s="102"/>
      <c r="CC44" s="100"/>
      <c r="CD44" s="100"/>
      <c r="CE44" s="100"/>
      <c r="CF44" s="100"/>
      <c r="CG44" s="100"/>
      <c r="CH44" s="100"/>
      <c r="CI44" s="104"/>
      <c r="CJ44" s="102"/>
      <c r="CK44" s="100"/>
      <c r="CL44" s="100"/>
      <c r="CM44" s="100"/>
      <c r="CN44" s="100"/>
      <c r="CO44" s="100"/>
      <c r="CP44" s="100"/>
      <c r="CQ44" s="104"/>
      <c r="CR44" s="106"/>
      <c r="CS44" s="111"/>
      <c r="CT44" s="114"/>
      <c r="CU44" s="112"/>
      <c r="CV44" s="112"/>
      <c r="CW44" s="112"/>
      <c r="CX44" s="112"/>
      <c r="CY44" s="112"/>
      <c r="CZ44" s="112"/>
      <c r="DA44" s="116"/>
      <c r="DB44" s="114"/>
      <c r="DC44" s="112"/>
      <c r="DD44" s="112"/>
      <c r="DE44" s="112"/>
      <c r="DF44" s="112"/>
      <c r="DG44" s="112"/>
      <c r="DH44" s="112"/>
      <c r="DI44" s="116"/>
      <c r="DJ44" s="121"/>
      <c r="DK44" s="122"/>
      <c r="DL44" s="122"/>
      <c r="DM44" s="122"/>
      <c r="DN44" s="122"/>
      <c r="DO44" s="122"/>
      <c r="DP44" s="122"/>
      <c r="DQ44" s="123"/>
      <c r="DR44" s="121"/>
      <c r="DS44" s="122"/>
      <c r="DT44" s="122"/>
      <c r="DU44" s="122"/>
      <c r="DV44" s="122"/>
      <c r="DW44" s="122"/>
      <c r="DX44" s="122"/>
      <c r="DY44" s="123"/>
      <c r="DZ44" s="128"/>
      <c r="EA44" s="126"/>
      <c r="EB44" s="126"/>
      <c r="EC44" s="126"/>
      <c r="ED44" s="126"/>
      <c r="EE44" s="126"/>
      <c r="EF44" s="126"/>
      <c r="EG44" s="130"/>
      <c r="EH44" s="128"/>
      <c r="EI44" s="126"/>
      <c r="EJ44" s="126"/>
      <c r="EK44" s="126"/>
      <c r="EL44" s="126"/>
      <c r="EM44" s="126"/>
      <c r="EN44" s="126"/>
      <c r="EO44" s="130"/>
      <c r="EP44" s="133"/>
      <c r="EQ44" s="134"/>
      <c r="ER44" s="182"/>
      <c r="ES44" s="183"/>
    </row>
    <row r="45" spans="1:149">
      <c r="A45" s="54"/>
      <c r="B45" s="55"/>
      <c r="C45" s="55"/>
      <c r="D45" s="49"/>
      <c r="E45" s="54"/>
      <c r="F45" s="61"/>
      <c r="G45" s="64"/>
      <c r="H45" s="59"/>
      <c r="I45" s="59"/>
      <c r="J45" s="59"/>
      <c r="K45" s="59"/>
      <c r="L45" s="59"/>
      <c r="M45" s="59"/>
      <c r="N45" s="65"/>
      <c r="O45" s="57"/>
      <c r="P45" s="59"/>
      <c r="Q45" s="59"/>
      <c r="R45" s="59"/>
      <c r="S45" s="59"/>
      <c r="T45" s="59"/>
      <c r="U45" s="59"/>
      <c r="V45" s="67"/>
      <c r="W45" s="74"/>
      <c r="X45" s="70"/>
      <c r="Y45" s="70"/>
      <c r="Z45" s="70"/>
      <c r="AA45" s="70"/>
      <c r="AB45" s="70"/>
      <c r="AC45" s="70"/>
      <c r="AD45" s="76"/>
      <c r="AE45" s="74"/>
      <c r="AF45" s="70"/>
      <c r="AG45" s="70"/>
      <c r="AH45" s="70"/>
      <c r="AI45" s="70"/>
      <c r="AJ45" s="70"/>
      <c r="AK45" s="70"/>
      <c r="AL45" s="76"/>
      <c r="AM45" s="82"/>
      <c r="AN45" s="80"/>
      <c r="AO45" s="80"/>
      <c r="AP45" s="80"/>
      <c r="AQ45" s="80"/>
      <c r="AR45" s="80"/>
      <c r="AS45" s="80"/>
      <c r="AT45" s="80"/>
      <c r="AU45" s="85"/>
      <c r="AV45" s="88"/>
      <c r="AW45" s="86"/>
      <c r="AX45" s="86"/>
      <c r="AY45" s="86"/>
      <c r="AZ45" s="86"/>
      <c r="BA45" s="86"/>
      <c r="BB45" s="86"/>
      <c r="BC45" s="90"/>
      <c r="BD45" s="88"/>
      <c r="BE45" s="86"/>
      <c r="BF45" s="86"/>
      <c r="BG45" s="86"/>
      <c r="BH45" s="86"/>
      <c r="BI45" s="86"/>
      <c r="BJ45" s="86"/>
      <c r="BK45" s="90"/>
      <c r="BL45" s="95"/>
      <c r="BM45" s="93"/>
      <c r="BN45" s="93"/>
      <c r="BO45" s="93"/>
      <c r="BP45" s="93"/>
      <c r="BQ45" s="93"/>
      <c r="BR45" s="93"/>
      <c r="BS45" s="97"/>
      <c r="BT45" s="95"/>
      <c r="BU45" s="93"/>
      <c r="BV45" s="93"/>
      <c r="BW45" s="93"/>
      <c r="BX45" s="93"/>
      <c r="BY45" s="93"/>
      <c r="BZ45" s="93"/>
      <c r="CA45" s="97"/>
      <c r="CB45" s="102"/>
      <c r="CC45" s="100"/>
      <c r="CD45" s="100"/>
      <c r="CE45" s="100"/>
      <c r="CF45" s="100"/>
      <c r="CG45" s="100"/>
      <c r="CH45" s="100"/>
      <c r="CI45" s="104"/>
      <c r="CJ45" s="102"/>
      <c r="CK45" s="100"/>
      <c r="CL45" s="100"/>
      <c r="CM45" s="100"/>
      <c r="CN45" s="100"/>
      <c r="CO45" s="100"/>
      <c r="CP45" s="100"/>
      <c r="CQ45" s="104"/>
      <c r="CR45" s="106"/>
      <c r="CS45" s="111"/>
      <c r="CT45" s="114"/>
      <c r="CU45" s="112"/>
      <c r="CV45" s="112"/>
      <c r="CW45" s="112"/>
      <c r="CX45" s="112"/>
      <c r="CY45" s="112"/>
      <c r="CZ45" s="112"/>
      <c r="DA45" s="116"/>
      <c r="DB45" s="114"/>
      <c r="DC45" s="112"/>
      <c r="DD45" s="112"/>
      <c r="DE45" s="112"/>
      <c r="DF45" s="112"/>
      <c r="DG45" s="112"/>
      <c r="DH45" s="112"/>
      <c r="DI45" s="116"/>
      <c r="DJ45" s="121"/>
      <c r="DK45" s="122"/>
      <c r="DL45" s="122"/>
      <c r="DM45" s="122"/>
      <c r="DN45" s="122"/>
      <c r="DO45" s="122"/>
      <c r="DP45" s="122"/>
      <c r="DQ45" s="123"/>
      <c r="DR45" s="121"/>
      <c r="DS45" s="122"/>
      <c r="DT45" s="122"/>
      <c r="DU45" s="122"/>
      <c r="DV45" s="122"/>
      <c r="DW45" s="122"/>
      <c r="DX45" s="122"/>
      <c r="DY45" s="123"/>
      <c r="DZ45" s="128"/>
      <c r="EA45" s="126"/>
      <c r="EB45" s="126"/>
      <c r="EC45" s="126"/>
      <c r="ED45" s="126"/>
      <c r="EE45" s="126"/>
      <c r="EF45" s="126"/>
      <c r="EG45" s="130"/>
      <c r="EH45" s="128"/>
      <c r="EI45" s="126"/>
      <c r="EJ45" s="126"/>
      <c r="EK45" s="126"/>
      <c r="EL45" s="126"/>
      <c r="EM45" s="126"/>
      <c r="EN45" s="126"/>
      <c r="EO45" s="130"/>
      <c r="EP45" s="133"/>
      <c r="EQ45" s="134"/>
      <c r="ER45" s="182"/>
      <c r="ES45" s="183"/>
    </row>
    <row r="46" spans="1:149">
      <c r="A46" s="54"/>
      <c r="B46" s="55"/>
      <c r="C46" s="55"/>
      <c r="D46" s="49"/>
      <c r="E46" s="54"/>
      <c r="F46" s="61"/>
      <c r="G46" s="64"/>
      <c r="H46" s="59"/>
      <c r="I46" s="59"/>
      <c r="J46" s="59"/>
      <c r="K46" s="59"/>
      <c r="L46" s="59"/>
      <c r="M46" s="59"/>
      <c r="N46" s="65"/>
      <c r="O46" s="57"/>
      <c r="P46" s="59"/>
      <c r="Q46" s="59"/>
      <c r="R46" s="59"/>
      <c r="S46" s="59"/>
      <c r="T46" s="59"/>
      <c r="U46" s="59"/>
      <c r="V46" s="67"/>
      <c r="W46" s="74"/>
      <c r="X46" s="70"/>
      <c r="Y46" s="70"/>
      <c r="Z46" s="70"/>
      <c r="AA46" s="70"/>
      <c r="AB46" s="70"/>
      <c r="AC46" s="70"/>
      <c r="AD46" s="76"/>
      <c r="AE46" s="74"/>
      <c r="AF46" s="70"/>
      <c r="AG46" s="70"/>
      <c r="AH46" s="70"/>
      <c r="AI46" s="70"/>
      <c r="AJ46" s="70"/>
      <c r="AK46" s="70"/>
      <c r="AL46" s="76"/>
      <c r="AM46" s="82"/>
      <c r="AN46" s="80"/>
      <c r="AO46" s="80"/>
      <c r="AP46" s="80"/>
      <c r="AQ46" s="80"/>
      <c r="AR46" s="80"/>
      <c r="AS46" s="80"/>
      <c r="AT46" s="80"/>
      <c r="AU46" s="85"/>
      <c r="AV46" s="88"/>
      <c r="AW46" s="86"/>
      <c r="AX46" s="86"/>
      <c r="AY46" s="86"/>
      <c r="AZ46" s="86"/>
      <c r="BA46" s="86"/>
      <c r="BB46" s="86"/>
      <c r="BC46" s="90"/>
      <c r="BD46" s="88"/>
      <c r="BE46" s="86"/>
      <c r="BF46" s="86"/>
      <c r="BG46" s="86"/>
      <c r="BH46" s="86"/>
      <c r="BI46" s="86"/>
      <c r="BJ46" s="86"/>
      <c r="BK46" s="90"/>
      <c r="BL46" s="95"/>
      <c r="BM46" s="93"/>
      <c r="BN46" s="93"/>
      <c r="BO46" s="93"/>
      <c r="BP46" s="93"/>
      <c r="BQ46" s="93"/>
      <c r="BR46" s="93"/>
      <c r="BS46" s="97"/>
      <c r="BT46" s="95"/>
      <c r="BU46" s="93"/>
      <c r="BV46" s="93"/>
      <c r="BW46" s="93"/>
      <c r="BX46" s="93"/>
      <c r="BY46" s="93"/>
      <c r="BZ46" s="93"/>
      <c r="CA46" s="97"/>
      <c r="CB46" s="102"/>
      <c r="CC46" s="100"/>
      <c r="CD46" s="100"/>
      <c r="CE46" s="100"/>
      <c r="CF46" s="100"/>
      <c r="CG46" s="100"/>
      <c r="CH46" s="100"/>
      <c r="CI46" s="104"/>
      <c r="CJ46" s="102"/>
      <c r="CK46" s="100"/>
      <c r="CL46" s="100"/>
      <c r="CM46" s="100"/>
      <c r="CN46" s="100"/>
      <c r="CO46" s="100"/>
      <c r="CP46" s="100"/>
      <c r="CQ46" s="104"/>
      <c r="CR46" s="106"/>
      <c r="CS46" s="111"/>
      <c r="CT46" s="114"/>
      <c r="CU46" s="112"/>
      <c r="CV46" s="112"/>
      <c r="CW46" s="112"/>
      <c r="CX46" s="112"/>
      <c r="CY46" s="112"/>
      <c r="CZ46" s="112"/>
      <c r="DA46" s="116"/>
      <c r="DB46" s="114"/>
      <c r="DC46" s="112"/>
      <c r="DD46" s="112"/>
      <c r="DE46" s="112"/>
      <c r="DF46" s="112"/>
      <c r="DG46" s="112"/>
      <c r="DH46" s="112"/>
      <c r="DI46" s="116"/>
      <c r="DJ46" s="121"/>
      <c r="DK46" s="122"/>
      <c r="DL46" s="122"/>
      <c r="DM46" s="122"/>
      <c r="DN46" s="122"/>
      <c r="DO46" s="122"/>
      <c r="DP46" s="122"/>
      <c r="DQ46" s="123"/>
      <c r="DR46" s="121"/>
      <c r="DS46" s="122"/>
      <c r="DT46" s="122"/>
      <c r="DU46" s="122"/>
      <c r="DV46" s="122"/>
      <c r="DW46" s="122"/>
      <c r="DX46" s="122"/>
      <c r="DY46" s="123"/>
      <c r="DZ46" s="128"/>
      <c r="EA46" s="126"/>
      <c r="EB46" s="126"/>
      <c r="EC46" s="126"/>
      <c r="ED46" s="126"/>
      <c r="EE46" s="126"/>
      <c r="EF46" s="126"/>
      <c r="EG46" s="130"/>
      <c r="EH46" s="128"/>
      <c r="EI46" s="126"/>
      <c r="EJ46" s="126"/>
      <c r="EK46" s="126"/>
      <c r="EL46" s="126"/>
      <c r="EM46" s="126"/>
      <c r="EN46" s="126"/>
      <c r="EO46" s="130"/>
      <c r="EP46" s="133"/>
      <c r="EQ46" s="134"/>
      <c r="ER46" s="182"/>
      <c r="ES46" s="183"/>
    </row>
    <row r="47" spans="1:149">
      <c r="A47" s="54"/>
      <c r="B47" s="55"/>
      <c r="C47" s="55"/>
      <c r="D47" s="49"/>
      <c r="E47" s="54"/>
      <c r="F47" s="61"/>
      <c r="G47" s="64"/>
      <c r="H47" s="59"/>
      <c r="I47" s="59"/>
      <c r="J47" s="59"/>
      <c r="K47" s="59"/>
      <c r="L47" s="59"/>
      <c r="M47" s="59"/>
      <c r="N47" s="65"/>
      <c r="O47" s="57"/>
      <c r="P47" s="59"/>
      <c r="Q47" s="59"/>
      <c r="R47" s="59"/>
      <c r="S47" s="59"/>
      <c r="T47" s="59"/>
      <c r="U47" s="59"/>
      <c r="V47" s="67"/>
      <c r="W47" s="74"/>
      <c r="X47" s="70"/>
      <c r="Y47" s="70"/>
      <c r="Z47" s="70"/>
      <c r="AA47" s="70"/>
      <c r="AB47" s="70"/>
      <c r="AC47" s="70"/>
      <c r="AD47" s="76"/>
      <c r="AE47" s="74"/>
      <c r="AF47" s="70"/>
      <c r="AG47" s="70"/>
      <c r="AH47" s="70"/>
      <c r="AI47" s="70"/>
      <c r="AJ47" s="70"/>
      <c r="AK47" s="70"/>
      <c r="AL47" s="76"/>
      <c r="AM47" s="82"/>
      <c r="AN47" s="80"/>
      <c r="AO47" s="80"/>
      <c r="AP47" s="80"/>
      <c r="AQ47" s="80"/>
      <c r="AR47" s="80"/>
      <c r="AS47" s="80"/>
      <c r="AT47" s="80"/>
      <c r="AU47" s="85"/>
      <c r="AV47" s="88"/>
      <c r="AW47" s="86"/>
      <c r="AX47" s="86"/>
      <c r="AY47" s="86"/>
      <c r="AZ47" s="86"/>
      <c r="BA47" s="86"/>
      <c r="BB47" s="86"/>
      <c r="BC47" s="90"/>
      <c r="BD47" s="88"/>
      <c r="BE47" s="86"/>
      <c r="BF47" s="86"/>
      <c r="BG47" s="86"/>
      <c r="BH47" s="86"/>
      <c r="BI47" s="86"/>
      <c r="BJ47" s="86"/>
      <c r="BK47" s="90"/>
      <c r="BL47" s="95"/>
      <c r="BM47" s="93"/>
      <c r="BN47" s="93"/>
      <c r="BO47" s="93"/>
      <c r="BP47" s="93"/>
      <c r="BQ47" s="93"/>
      <c r="BR47" s="93"/>
      <c r="BS47" s="97"/>
      <c r="BT47" s="95"/>
      <c r="BU47" s="93"/>
      <c r="BV47" s="93"/>
      <c r="BW47" s="93"/>
      <c r="BX47" s="93"/>
      <c r="BY47" s="93"/>
      <c r="BZ47" s="93"/>
      <c r="CA47" s="97"/>
      <c r="CB47" s="102"/>
      <c r="CC47" s="100"/>
      <c r="CD47" s="100"/>
      <c r="CE47" s="100"/>
      <c r="CF47" s="100"/>
      <c r="CG47" s="100"/>
      <c r="CH47" s="100"/>
      <c r="CI47" s="104"/>
      <c r="CJ47" s="102"/>
      <c r="CK47" s="100"/>
      <c r="CL47" s="100"/>
      <c r="CM47" s="100"/>
      <c r="CN47" s="100"/>
      <c r="CO47" s="100"/>
      <c r="CP47" s="100"/>
      <c r="CQ47" s="104"/>
      <c r="CR47" s="106"/>
      <c r="CS47" s="111"/>
      <c r="CT47" s="114"/>
      <c r="CU47" s="112"/>
      <c r="CV47" s="112"/>
      <c r="CW47" s="112"/>
      <c r="CX47" s="112"/>
      <c r="CY47" s="112"/>
      <c r="CZ47" s="112"/>
      <c r="DA47" s="116"/>
      <c r="DB47" s="114"/>
      <c r="DC47" s="112"/>
      <c r="DD47" s="112"/>
      <c r="DE47" s="112"/>
      <c r="DF47" s="112"/>
      <c r="DG47" s="112"/>
      <c r="DH47" s="112"/>
      <c r="DI47" s="116"/>
      <c r="DJ47" s="121"/>
      <c r="DK47" s="122"/>
      <c r="DL47" s="122"/>
      <c r="DM47" s="122"/>
      <c r="DN47" s="122"/>
      <c r="DO47" s="122"/>
      <c r="DP47" s="122"/>
      <c r="DQ47" s="123"/>
      <c r="DR47" s="121"/>
      <c r="DS47" s="122"/>
      <c r="DT47" s="122"/>
      <c r="DU47" s="122"/>
      <c r="DV47" s="122"/>
      <c r="DW47" s="122"/>
      <c r="DX47" s="122"/>
      <c r="DY47" s="123"/>
      <c r="DZ47" s="128"/>
      <c r="EA47" s="126"/>
      <c r="EB47" s="126"/>
      <c r="EC47" s="126"/>
      <c r="ED47" s="126"/>
      <c r="EE47" s="126"/>
      <c r="EF47" s="126"/>
      <c r="EG47" s="130"/>
      <c r="EH47" s="128"/>
      <c r="EI47" s="126"/>
      <c r="EJ47" s="126"/>
      <c r="EK47" s="126"/>
      <c r="EL47" s="126"/>
      <c r="EM47" s="126"/>
      <c r="EN47" s="126"/>
      <c r="EO47" s="130"/>
      <c r="EP47" s="133"/>
      <c r="EQ47" s="134"/>
      <c r="ER47" s="182"/>
      <c r="ES47" s="183"/>
    </row>
    <row r="48" spans="1:149">
      <c r="A48" s="54"/>
      <c r="B48" s="55"/>
      <c r="C48" s="55"/>
      <c r="D48" s="49"/>
      <c r="E48" s="54"/>
      <c r="F48" s="61"/>
      <c r="G48" s="64"/>
      <c r="H48" s="59"/>
      <c r="I48" s="59"/>
      <c r="J48" s="59"/>
      <c r="K48" s="59"/>
      <c r="L48" s="59"/>
      <c r="M48" s="59"/>
      <c r="N48" s="65"/>
      <c r="O48" s="57"/>
      <c r="P48" s="59"/>
      <c r="Q48" s="59"/>
      <c r="R48" s="59"/>
      <c r="S48" s="59"/>
      <c r="T48" s="59"/>
      <c r="U48" s="59"/>
      <c r="V48" s="67"/>
      <c r="W48" s="74"/>
      <c r="X48" s="70"/>
      <c r="Y48" s="70"/>
      <c r="Z48" s="70"/>
      <c r="AA48" s="70"/>
      <c r="AB48" s="70"/>
      <c r="AC48" s="70"/>
      <c r="AD48" s="76"/>
      <c r="AE48" s="74"/>
      <c r="AF48" s="70"/>
      <c r="AG48" s="70"/>
      <c r="AH48" s="70"/>
      <c r="AI48" s="70"/>
      <c r="AJ48" s="70"/>
      <c r="AK48" s="70"/>
      <c r="AL48" s="76"/>
      <c r="AM48" s="82"/>
      <c r="AN48" s="80"/>
      <c r="AO48" s="80"/>
      <c r="AP48" s="80"/>
      <c r="AQ48" s="80"/>
      <c r="AR48" s="80"/>
      <c r="AS48" s="80"/>
      <c r="AT48" s="80"/>
      <c r="AU48" s="85"/>
      <c r="AV48" s="88"/>
      <c r="AW48" s="86"/>
      <c r="AX48" s="86"/>
      <c r="AY48" s="86"/>
      <c r="AZ48" s="86"/>
      <c r="BA48" s="86"/>
      <c r="BB48" s="86"/>
      <c r="BC48" s="90"/>
      <c r="BD48" s="88"/>
      <c r="BE48" s="86"/>
      <c r="BF48" s="86"/>
      <c r="BG48" s="86"/>
      <c r="BH48" s="86"/>
      <c r="BI48" s="86"/>
      <c r="BJ48" s="86"/>
      <c r="BK48" s="90"/>
      <c r="BL48" s="95"/>
      <c r="BM48" s="93"/>
      <c r="BN48" s="93"/>
      <c r="BO48" s="93"/>
      <c r="BP48" s="93"/>
      <c r="BQ48" s="93"/>
      <c r="BR48" s="93"/>
      <c r="BS48" s="97"/>
      <c r="BT48" s="95"/>
      <c r="BU48" s="93"/>
      <c r="BV48" s="93"/>
      <c r="BW48" s="93"/>
      <c r="BX48" s="93"/>
      <c r="BY48" s="93"/>
      <c r="BZ48" s="93"/>
      <c r="CA48" s="97"/>
      <c r="CB48" s="102"/>
      <c r="CC48" s="100"/>
      <c r="CD48" s="100"/>
      <c r="CE48" s="100"/>
      <c r="CF48" s="100"/>
      <c r="CG48" s="100"/>
      <c r="CH48" s="100"/>
      <c r="CI48" s="104"/>
      <c r="CJ48" s="102"/>
      <c r="CK48" s="100"/>
      <c r="CL48" s="100"/>
      <c r="CM48" s="100"/>
      <c r="CN48" s="100"/>
      <c r="CO48" s="100"/>
      <c r="CP48" s="100"/>
      <c r="CQ48" s="104"/>
      <c r="CR48" s="106"/>
      <c r="CS48" s="111"/>
      <c r="CT48" s="114"/>
      <c r="CU48" s="112"/>
      <c r="CV48" s="112"/>
      <c r="CW48" s="112"/>
      <c r="CX48" s="112"/>
      <c r="CY48" s="112"/>
      <c r="CZ48" s="112"/>
      <c r="DA48" s="116"/>
      <c r="DB48" s="114"/>
      <c r="DC48" s="112"/>
      <c r="DD48" s="112"/>
      <c r="DE48" s="112"/>
      <c r="DF48" s="112"/>
      <c r="DG48" s="112"/>
      <c r="DH48" s="112"/>
      <c r="DI48" s="116"/>
      <c r="DJ48" s="121"/>
      <c r="DK48" s="122"/>
      <c r="DL48" s="122"/>
      <c r="DM48" s="122"/>
      <c r="DN48" s="122"/>
      <c r="DO48" s="122"/>
      <c r="DP48" s="122"/>
      <c r="DQ48" s="123"/>
      <c r="DR48" s="121"/>
      <c r="DS48" s="122"/>
      <c r="DT48" s="122"/>
      <c r="DU48" s="122"/>
      <c r="DV48" s="122"/>
      <c r="DW48" s="122"/>
      <c r="DX48" s="122"/>
      <c r="DY48" s="123"/>
      <c r="DZ48" s="128"/>
      <c r="EA48" s="126"/>
      <c r="EB48" s="126"/>
      <c r="EC48" s="126"/>
      <c r="ED48" s="126"/>
      <c r="EE48" s="126"/>
      <c r="EF48" s="126"/>
      <c r="EG48" s="130"/>
      <c r="EH48" s="128"/>
      <c r="EI48" s="126"/>
      <c r="EJ48" s="126"/>
      <c r="EK48" s="126"/>
      <c r="EL48" s="126"/>
      <c r="EM48" s="126"/>
      <c r="EN48" s="126"/>
      <c r="EO48" s="130"/>
      <c r="EP48" s="133"/>
      <c r="EQ48" s="134"/>
      <c r="ER48" s="182"/>
      <c r="ES48" s="183"/>
    </row>
    <row r="49" spans="1:149">
      <c r="A49" s="54"/>
      <c r="B49" s="55"/>
      <c r="C49" s="55"/>
      <c r="D49" s="49"/>
      <c r="E49" s="54"/>
      <c r="F49" s="61"/>
      <c r="G49" s="64"/>
      <c r="H49" s="59"/>
      <c r="I49" s="59"/>
      <c r="J49" s="59"/>
      <c r="K49" s="59"/>
      <c r="L49" s="59"/>
      <c r="M49" s="59"/>
      <c r="N49" s="65"/>
      <c r="O49" s="57"/>
      <c r="P49" s="59"/>
      <c r="Q49" s="59"/>
      <c r="R49" s="59"/>
      <c r="S49" s="59"/>
      <c r="T49" s="59"/>
      <c r="U49" s="59"/>
      <c r="V49" s="67"/>
      <c r="W49" s="74"/>
      <c r="X49" s="70"/>
      <c r="Y49" s="70"/>
      <c r="Z49" s="70"/>
      <c r="AA49" s="70"/>
      <c r="AB49" s="70"/>
      <c r="AC49" s="70"/>
      <c r="AD49" s="76"/>
      <c r="AE49" s="74"/>
      <c r="AF49" s="70"/>
      <c r="AG49" s="70"/>
      <c r="AH49" s="70"/>
      <c r="AI49" s="70"/>
      <c r="AJ49" s="70"/>
      <c r="AK49" s="70"/>
      <c r="AL49" s="76"/>
      <c r="AM49" s="82"/>
      <c r="AN49" s="80"/>
      <c r="AO49" s="80"/>
      <c r="AP49" s="80"/>
      <c r="AQ49" s="80"/>
      <c r="AR49" s="80"/>
      <c r="AS49" s="80"/>
      <c r="AT49" s="80"/>
      <c r="AU49" s="85"/>
      <c r="AV49" s="88"/>
      <c r="AW49" s="86"/>
      <c r="AX49" s="86"/>
      <c r="AY49" s="86"/>
      <c r="AZ49" s="86"/>
      <c r="BA49" s="86"/>
      <c r="BB49" s="86"/>
      <c r="BC49" s="90"/>
      <c r="BD49" s="88"/>
      <c r="BE49" s="86"/>
      <c r="BF49" s="86"/>
      <c r="BG49" s="86"/>
      <c r="BH49" s="86"/>
      <c r="BI49" s="86"/>
      <c r="BJ49" s="86"/>
      <c r="BK49" s="90"/>
      <c r="BL49" s="95"/>
      <c r="BM49" s="93"/>
      <c r="BN49" s="93"/>
      <c r="BO49" s="93"/>
      <c r="BP49" s="93"/>
      <c r="BQ49" s="93"/>
      <c r="BR49" s="93"/>
      <c r="BS49" s="97"/>
      <c r="BT49" s="95"/>
      <c r="BU49" s="93"/>
      <c r="BV49" s="93"/>
      <c r="BW49" s="93"/>
      <c r="BX49" s="93"/>
      <c r="BY49" s="93"/>
      <c r="BZ49" s="93"/>
      <c r="CA49" s="97"/>
      <c r="CB49" s="102"/>
      <c r="CC49" s="100"/>
      <c r="CD49" s="100"/>
      <c r="CE49" s="100"/>
      <c r="CF49" s="100"/>
      <c r="CG49" s="100"/>
      <c r="CH49" s="100"/>
      <c r="CI49" s="104"/>
      <c r="CJ49" s="102"/>
      <c r="CK49" s="100"/>
      <c r="CL49" s="100"/>
      <c r="CM49" s="100"/>
      <c r="CN49" s="100"/>
      <c r="CO49" s="100"/>
      <c r="CP49" s="100"/>
      <c r="CQ49" s="104"/>
      <c r="CR49" s="106"/>
      <c r="CS49" s="111"/>
      <c r="CT49" s="114"/>
      <c r="CU49" s="112"/>
      <c r="CV49" s="112"/>
      <c r="CW49" s="112"/>
      <c r="CX49" s="112"/>
      <c r="CY49" s="112"/>
      <c r="CZ49" s="112"/>
      <c r="DA49" s="116"/>
      <c r="DB49" s="114"/>
      <c r="DC49" s="112"/>
      <c r="DD49" s="112"/>
      <c r="DE49" s="112"/>
      <c r="DF49" s="112"/>
      <c r="DG49" s="112"/>
      <c r="DH49" s="112"/>
      <c r="DI49" s="116"/>
      <c r="DJ49" s="121"/>
      <c r="DK49" s="122"/>
      <c r="DL49" s="122"/>
      <c r="DM49" s="122"/>
      <c r="DN49" s="122"/>
      <c r="DO49" s="122"/>
      <c r="DP49" s="122"/>
      <c r="DQ49" s="123"/>
      <c r="DR49" s="121"/>
      <c r="DS49" s="122"/>
      <c r="DT49" s="122"/>
      <c r="DU49" s="122"/>
      <c r="DV49" s="122"/>
      <c r="DW49" s="122"/>
      <c r="DX49" s="122"/>
      <c r="DY49" s="123"/>
      <c r="DZ49" s="128"/>
      <c r="EA49" s="126"/>
      <c r="EB49" s="126"/>
      <c r="EC49" s="126"/>
      <c r="ED49" s="126"/>
      <c r="EE49" s="126"/>
      <c r="EF49" s="126"/>
      <c r="EG49" s="130"/>
      <c r="EH49" s="128"/>
      <c r="EI49" s="126"/>
      <c r="EJ49" s="126"/>
      <c r="EK49" s="126"/>
      <c r="EL49" s="126"/>
      <c r="EM49" s="126"/>
      <c r="EN49" s="126"/>
      <c r="EO49" s="130"/>
      <c r="EP49" s="133"/>
      <c r="EQ49" s="134"/>
      <c r="ER49" s="182"/>
      <c r="ES49" s="183"/>
    </row>
    <row r="50" spans="1:149">
      <c r="A50" s="54"/>
      <c r="B50" s="55"/>
      <c r="C50" s="55"/>
      <c r="D50" s="49"/>
      <c r="E50" s="54"/>
      <c r="F50" s="61"/>
      <c r="G50" s="64"/>
      <c r="H50" s="59"/>
      <c r="I50" s="59"/>
      <c r="J50" s="59"/>
      <c r="K50" s="59"/>
      <c r="L50" s="59"/>
      <c r="M50" s="59"/>
      <c r="N50" s="65"/>
      <c r="O50" s="57"/>
      <c r="P50" s="59"/>
      <c r="Q50" s="59"/>
      <c r="R50" s="59"/>
      <c r="S50" s="59"/>
      <c r="T50" s="59"/>
      <c r="U50" s="59"/>
      <c r="V50" s="67"/>
      <c r="W50" s="74"/>
      <c r="X50" s="70"/>
      <c r="Y50" s="70"/>
      <c r="Z50" s="70"/>
      <c r="AA50" s="70"/>
      <c r="AB50" s="70"/>
      <c r="AC50" s="70"/>
      <c r="AD50" s="76"/>
      <c r="AE50" s="74"/>
      <c r="AF50" s="70"/>
      <c r="AG50" s="70"/>
      <c r="AH50" s="70"/>
      <c r="AI50" s="70"/>
      <c r="AJ50" s="70"/>
      <c r="AK50" s="70"/>
      <c r="AL50" s="76"/>
      <c r="AM50" s="82"/>
      <c r="AN50" s="80"/>
      <c r="AO50" s="80"/>
      <c r="AP50" s="80"/>
      <c r="AQ50" s="80"/>
      <c r="AR50" s="80"/>
      <c r="AS50" s="80"/>
      <c r="AT50" s="80"/>
      <c r="AU50" s="85"/>
      <c r="AV50" s="88"/>
      <c r="AW50" s="86"/>
      <c r="AX50" s="86"/>
      <c r="AY50" s="86"/>
      <c r="AZ50" s="86"/>
      <c r="BA50" s="86"/>
      <c r="BB50" s="86"/>
      <c r="BC50" s="90"/>
      <c r="BD50" s="88"/>
      <c r="BE50" s="86"/>
      <c r="BF50" s="86"/>
      <c r="BG50" s="86"/>
      <c r="BH50" s="86"/>
      <c r="BI50" s="86"/>
      <c r="BJ50" s="86"/>
      <c r="BK50" s="90"/>
      <c r="BL50" s="95"/>
      <c r="BM50" s="93"/>
      <c r="BN50" s="93"/>
      <c r="BO50" s="93"/>
      <c r="BP50" s="93"/>
      <c r="BQ50" s="93"/>
      <c r="BR50" s="93"/>
      <c r="BS50" s="97"/>
      <c r="BT50" s="95"/>
      <c r="BU50" s="93"/>
      <c r="BV50" s="93"/>
      <c r="BW50" s="93"/>
      <c r="BX50" s="93"/>
      <c r="BY50" s="93"/>
      <c r="BZ50" s="93"/>
      <c r="CA50" s="97"/>
      <c r="CB50" s="102"/>
      <c r="CC50" s="100"/>
      <c r="CD50" s="100"/>
      <c r="CE50" s="100"/>
      <c r="CF50" s="100"/>
      <c r="CG50" s="100"/>
      <c r="CH50" s="100"/>
      <c r="CI50" s="104"/>
      <c r="CJ50" s="102"/>
      <c r="CK50" s="100"/>
      <c r="CL50" s="100"/>
      <c r="CM50" s="100"/>
      <c r="CN50" s="100"/>
      <c r="CO50" s="100"/>
      <c r="CP50" s="100"/>
      <c r="CQ50" s="104"/>
      <c r="CR50" s="106"/>
      <c r="CS50" s="111"/>
      <c r="CT50" s="114"/>
      <c r="CU50" s="112"/>
      <c r="CV50" s="112"/>
      <c r="CW50" s="112"/>
      <c r="CX50" s="112"/>
      <c r="CY50" s="112"/>
      <c r="CZ50" s="112"/>
      <c r="DA50" s="116"/>
      <c r="DB50" s="114"/>
      <c r="DC50" s="112"/>
      <c r="DD50" s="112"/>
      <c r="DE50" s="112"/>
      <c r="DF50" s="112"/>
      <c r="DG50" s="112"/>
      <c r="DH50" s="112"/>
      <c r="DI50" s="116"/>
      <c r="DJ50" s="121"/>
      <c r="DK50" s="122"/>
      <c r="DL50" s="122"/>
      <c r="DM50" s="122"/>
      <c r="DN50" s="122"/>
      <c r="DO50" s="122"/>
      <c r="DP50" s="122"/>
      <c r="DQ50" s="123"/>
      <c r="DR50" s="121"/>
      <c r="DS50" s="122"/>
      <c r="DT50" s="122"/>
      <c r="DU50" s="122"/>
      <c r="DV50" s="122"/>
      <c r="DW50" s="122"/>
      <c r="DX50" s="122"/>
      <c r="DY50" s="123"/>
      <c r="DZ50" s="128"/>
      <c r="EA50" s="126"/>
      <c r="EB50" s="126"/>
      <c r="EC50" s="126"/>
      <c r="ED50" s="126"/>
      <c r="EE50" s="126"/>
      <c r="EF50" s="126"/>
      <c r="EG50" s="130"/>
      <c r="EH50" s="128"/>
      <c r="EI50" s="126"/>
      <c r="EJ50" s="126"/>
      <c r="EK50" s="126"/>
      <c r="EL50" s="126"/>
      <c r="EM50" s="126"/>
      <c r="EN50" s="126"/>
      <c r="EO50" s="130"/>
      <c r="EP50" s="133"/>
      <c r="EQ50" s="134"/>
      <c r="ER50" s="182"/>
      <c r="ES50" s="183"/>
    </row>
  </sheetData>
  <mergeCells count="33">
    <mergeCell ref="EP1:EQ2"/>
    <mergeCell ref="ER1:ES2"/>
    <mergeCell ref="F2:F3"/>
    <mergeCell ref="G2:N2"/>
    <mergeCell ref="O2:V2"/>
    <mergeCell ref="W2:AD2"/>
    <mergeCell ref="AE2:AL2"/>
    <mergeCell ref="AV2:BC2"/>
    <mergeCell ref="BD2:BK2"/>
    <mergeCell ref="G1:V1"/>
    <mergeCell ref="W1:AL1"/>
    <mergeCell ref="AM1:AU2"/>
    <mergeCell ref="AV1:BK1"/>
    <mergeCell ref="BL1:CA1"/>
    <mergeCell ref="CB1:CQ1"/>
    <mergeCell ref="BL2:BS2"/>
    <mergeCell ref="CB2:CI2"/>
    <mergeCell ref="CJ2:CQ2"/>
    <mergeCell ref="EH2:EO2"/>
    <mergeCell ref="CR1:CS2"/>
    <mergeCell ref="CT1:DI1"/>
    <mergeCell ref="DJ1:DY1"/>
    <mergeCell ref="CT2:DA2"/>
    <mergeCell ref="DB2:DI2"/>
    <mergeCell ref="DJ2:DQ2"/>
    <mergeCell ref="DR2:DY2"/>
    <mergeCell ref="DZ2:EG2"/>
    <mergeCell ref="DZ1:EO1"/>
    <mergeCell ref="A2:A3"/>
    <mergeCell ref="B2:B3"/>
    <mergeCell ref="D2:D3"/>
    <mergeCell ref="E2:E3"/>
    <mergeCell ref="BT2:CA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AC441F2-CE04-40DB-8DC7-92DFA418D798}">
            <x14:iconSet showValue="0" custom="1">
              <x14:cfvo type="percent">
                <xm:f>0</xm:f>
              </x14:cfvo>
              <x14:cfvo type="percent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ES1:ES2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1"/>
  <sheetViews>
    <sheetView topLeftCell="DK1" zoomScale="76" zoomScaleNormal="76" workbookViewId="0">
      <selection activeCell="EQ30" sqref="EQ30"/>
    </sheetView>
  </sheetViews>
  <sheetFormatPr defaultRowHeight="14.4"/>
  <cols>
    <col min="1" max="1" width="13.77734375" style="136" customWidth="1"/>
    <col min="2" max="2" width="20.5546875" style="137" customWidth="1"/>
    <col min="3" max="3" width="21.88671875" style="47" customWidth="1"/>
    <col min="4" max="4" width="17.33203125" style="137" customWidth="1"/>
    <col min="5" max="5" width="21" style="137" customWidth="1"/>
    <col min="6" max="6" width="8.77734375" style="138"/>
    <col min="7" max="7" width="8.77734375" style="137"/>
    <col min="8" max="8" width="9.44140625" style="137" customWidth="1"/>
    <col min="9" max="9" width="11.21875" style="137" customWidth="1"/>
    <col min="10" max="10" width="8.77734375" style="137"/>
    <col min="11" max="11" width="11.6640625" style="137" customWidth="1"/>
    <col min="12" max="13" width="8.77734375" style="137"/>
    <col min="14" max="14" width="8.77734375" style="138"/>
    <col min="15" max="15" width="10.21875" customWidth="1"/>
    <col min="16" max="17" width="10.44140625" customWidth="1"/>
    <col min="19" max="19" width="12.33203125" customWidth="1"/>
    <col min="21" max="21" width="12.44140625" customWidth="1"/>
    <col min="23" max="23" width="6.109375" style="136" customWidth="1"/>
    <col min="24" max="25" width="8.77734375" style="137"/>
    <col min="26" max="26" width="8.6640625" style="137" customWidth="1"/>
    <col min="27" max="30" width="8.77734375" style="137"/>
    <col min="31" max="31" width="7.88671875" style="136" customWidth="1"/>
    <col min="32" max="32" width="7.33203125" style="137" customWidth="1"/>
    <col min="33" max="37" width="8.77734375" style="137"/>
    <col min="38" max="38" width="7.44140625" style="138" customWidth="1"/>
    <col min="134" max="134" width="11.6640625" customWidth="1"/>
    <col min="148" max="149" width="8.77734375" style="184"/>
    <col min="185" max="185" width="13.109375" customWidth="1"/>
    <col min="213" max="213" width="10.77734375" customWidth="1"/>
    <col min="214" max="214" width="10.44140625" customWidth="1"/>
    <col min="215" max="215" width="7.88671875" customWidth="1"/>
  </cols>
  <sheetData>
    <row r="1" spans="1:151" ht="18.45" customHeight="1" thickBot="1">
      <c r="A1" s="165"/>
      <c r="B1" s="166"/>
      <c r="C1" s="166"/>
      <c r="D1" s="167"/>
      <c r="E1" s="167"/>
      <c r="F1" s="168"/>
      <c r="G1" s="315" t="s">
        <v>48</v>
      </c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7"/>
      <c r="W1" s="367" t="s">
        <v>47</v>
      </c>
      <c r="X1" s="367"/>
      <c r="Y1" s="367"/>
      <c r="Z1" s="367"/>
      <c r="AA1" s="367"/>
      <c r="AB1" s="367"/>
      <c r="AC1" s="367"/>
      <c r="AD1" s="367"/>
      <c r="AE1" s="318"/>
      <c r="AF1" s="318"/>
      <c r="AG1" s="318"/>
      <c r="AH1" s="318"/>
      <c r="AI1" s="318"/>
      <c r="AJ1" s="318"/>
      <c r="AK1" s="318"/>
      <c r="AL1" s="318"/>
      <c r="AM1" s="368" t="s">
        <v>46</v>
      </c>
      <c r="AN1" s="369"/>
      <c r="AO1" s="369"/>
      <c r="AP1" s="369"/>
      <c r="AQ1" s="369"/>
      <c r="AR1" s="369"/>
      <c r="AS1" s="369"/>
      <c r="AT1" s="369"/>
      <c r="AU1" s="370"/>
      <c r="AV1" s="325" t="s">
        <v>45</v>
      </c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6" t="s">
        <v>44</v>
      </c>
      <c r="BM1" s="326"/>
      <c r="BN1" s="326"/>
      <c r="BO1" s="326"/>
      <c r="BP1" s="326"/>
      <c r="BQ1" s="326"/>
      <c r="BR1" s="326"/>
      <c r="BS1" s="326"/>
      <c r="BT1" s="326"/>
      <c r="BU1" s="326"/>
      <c r="BV1" s="326"/>
      <c r="BW1" s="326"/>
      <c r="BX1" s="326"/>
      <c r="BY1" s="326"/>
      <c r="BZ1" s="326"/>
      <c r="CA1" s="326"/>
      <c r="CB1" s="327" t="s">
        <v>43</v>
      </c>
      <c r="CC1" s="327"/>
      <c r="CD1" s="327"/>
      <c r="CE1" s="327"/>
      <c r="CF1" s="327"/>
      <c r="CG1" s="327"/>
      <c r="CH1" s="327"/>
      <c r="CI1" s="327"/>
      <c r="CJ1" s="327"/>
      <c r="CK1" s="327"/>
      <c r="CL1" s="327"/>
      <c r="CM1" s="327"/>
      <c r="CN1" s="327"/>
      <c r="CO1" s="327"/>
      <c r="CP1" s="327"/>
      <c r="CQ1" s="327"/>
      <c r="CR1" s="284" t="s">
        <v>42</v>
      </c>
      <c r="CS1" s="285"/>
      <c r="CT1" s="288" t="s">
        <v>41</v>
      </c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9" t="s">
        <v>40</v>
      </c>
      <c r="DK1" s="289"/>
      <c r="DL1" s="289"/>
      <c r="DM1" s="289"/>
      <c r="DN1" s="289"/>
      <c r="DO1" s="289"/>
      <c r="DP1" s="289"/>
      <c r="DQ1" s="289"/>
      <c r="DR1" s="289"/>
      <c r="DS1" s="289"/>
      <c r="DT1" s="289"/>
      <c r="DU1" s="289"/>
      <c r="DV1" s="289"/>
      <c r="DW1" s="289"/>
      <c r="DX1" s="289"/>
      <c r="DY1" s="289"/>
      <c r="DZ1" s="296" t="s">
        <v>39</v>
      </c>
      <c r="EA1" s="296"/>
      <c r="EB1" s="296"/>
      <c r="EC1" s="296"/>
      <c r="ED1" s="296"/>
      <c r="EE1" s="296"/>
      <c r="EF1" s="296"/>
      <c r="EG1" s="296"/>
      <c r="EH1" s="296"/>
      <c r="EI1" s="296"/>
      <c r="EJ1" s="296"/>
      <c r="EK1" s="296"/>
      <c r="EL1" s="296"/>
      <c r="EM1" s="296"/>
      <c r="EN1" s="296"/>
      <c r="EO1" s="296"/>
      <c r="EP1" s="297" t="s">
        <v>195</v>
      </c>
      <c r="EQ1" s="298"/>
      <c r="ER1" s="301" t="s">
        <v>196</v>
      </c>
      <c r="ES1" s="302"/>
      <c r="ET1" s="30"/>
    </row>
    <row r="2" spans="1:151" ht="25.95" customHeight="1">
      <c r="A2" s="361" t="s">
        <v>37</v>
      </c>
      <c r="B2" s="273" t="s">
        <v>36</v>
      </c>
      <c r="C2" s="53"/>
      <c r="D2" s="274" t="s">
        <v>35</v>
      </c>
      <c r="E2" s="274" t="s">
        <v>501</v>
      </c>
      <c r="F2" s="362" t="s">
        <v>33</v>
      </c>
      <c r="G2" s="306" t="s">
        <v>191</v>
      </c>
      <c r="H2" s="307"/>
      <c r="I2" s="307"/>
      <c r="J2" s="307"/>
      <c r="K2" s="307"/>
      <c r="L2" s="307"/>
      <c r="M2" s="307"/>
      <c r="N2" s="308"/>
      <c r="O2" s="307" t="s">
        <v>192</v>
      </c>
      <c r="P2" s="307"/>
      <c r="Q2" s="307"/>
      <c r="R2" s="307"/>
      <c r="S2" s="307"/>
      <c r="T2" s="307"/>
      <c r="U2" s="307"/>
      <c r="V2" s="363"/>
      <c r="W2" s="364" t="s">
        <v>191</v>
      </c>
      <c r="X2" s="365"/>
      <c r="Y2" s="365"/>
      <c r="Z2" s="365"/>
      <c r="AA2" s="365"/>
      <c r="AB2" s="365"/>
      <c r="AC2" s="365"/>
      <c r="AD2" s="366"/>
      <c r="AE2" s="309" t="s">
        <v>192</v>
      </c>
      <c r="AF2" s="310"/>
      <c r="AG2" s="310"/>
      <c r="AH2" s="310"/>
      <c r="AI2" s="310"/>
      <c r="AJ2" s="310"/>
      <c r="AK2" s="310"/>
      <c r="AL2" s="311"/>
      <c r="AM2" s="371"/>
      <c r="AN2" s="372"/>
      <c r="AO2" s="372"/>
      <c r="AP2" s="372"/>
      <c r="AQ2" s="372"/>
      <c r="AR2" s="372"/>
      <c r="AS2" s="372"/>
      <c r="AT2" s="372"/>
      <c r="AU2" s="373"/>
      <c r="AV2" s="312" t="s">
        <v>191</v>
      </c>
      <c r="AW2" s="313"/>
      <c r="AX2" s="313"/>
      <c r="AY2" s="313"/>
      <c r="AZ2" s="313"/>
      <c r="BA2" s="313"/>
      <c r="BB2" s="313"/>
      <c r="BC2" s="314"/>
      <c r="BD2" s="312" t="s">
        <v>192</v>
      </c>
      <c r="BE2" s="313"/>
      <c r="BF2" s="313"/>
      <c r="BG2" s="313"/>
      <c r="BH2" s="313"/>
      <c r="BI2" s="313"/>
      <c r="BJ2" s="313"/>
      <c r="BK2" s="314"/>
      <c r="BL2" s="275" t="s">
        <v>191</v>
      </c>
      <c r="BM2" s="276"/>
      <c r="BN2" s="276"/>
      <c r="BO2" s="276"/>
      <c r="BP2" s="276"/>
      <c r="BQ2" s="276"/>
      <c r="BR2" s="276"/>
      <c r="BS2" s="277"/>
      <c r="BT2" s="275" t="s">
        <v>192</v>
      </c>
      <c r="BU2" s="276"/>
      <c r="BV2" s="276"/>
      <c r="BW2" s="276"/>
      <c r="BX2" s="276"/>
      <c r="BY2" s="276"/>
      <c r="BZ2" s="276"/>
      <c r="CA2" s="277"/>
      <c r="CB2" s="278" t="s">
        <v>191</v>
      </c>
      <c r="CC2" s="279"/>
      <c r="CD2" s="279"/>
      <c r="CE2" s="279"/>
      <c r="CF2" s="279"/>
      <c r="CG2" s="279"/>
      <c r="CH2" s="279"/>
      <c r="CI2" s="280"/>
      <c r="CJ2" s="278" t="s">
        <v>192</v>
      </c>
      <c r="CK2" s="279"/>
      <c r="CL2" s="279"/>
      <c r="CM2" s="279"/>
      <c r="CN2" s="279"/>
      <c r="CO2" s="279"/>
      <c r="CP2" s="279"/>
      <c r="CQ2" s="280"/>
      <c r="CR2" s="286"/>
      <c r="CS2" s="287"/>
      <c r="CT2" s="290" t="s">
        <v>191</v>
      </c>
      <c r="CU2" s="291"/>
      <c r="CV2" s="291"/>
      <c r="CW2" s="291"/>
      <c r="CX2" s="291"/>
      <c r="CY2" s="291"/>
      <c r="CZ2" s="291"/>
      <c r="DA2" s="292"/>
      <c r="DB2" s="290" t="s">
        <v>192</v>
      </c>
      <c r="DC2" s="291"/>
      <c r="DD2" s="291"/>
      <c r="DE2" s="291"/>
      <c r="DF2" s="291"/>
      <c r="DG2" s="291"/>
      <c r="DH2" s="291"/>
      <c r="DI2" s="292"/>
      <c r="DJ2" s="293" t="s">
        <v>191</v>
      </c>
      <c r="DK2" s="294"/>
      <c r="DL2" s="294"/>
      <c r="DM2" s="294"/>
      <c r="DN2" s="294"/>
      <c r="DO2" s="294"/>
      <c r="DP2" s="294"/>
      <c r="DQ2" s="295"/>
      <c r="DR2" s="293" t="s">
        <v>192</v>
      </c>
      <c r="DS2" s="294"/>
      <c r="DT2" s="294"/>
      <c r="DU2" s="294"/>
      <c r="DV2" s="294"/>
      <c r="DW2" s="294"/>
      <c r="DX2" s="294"/>
      <c r="DY2" s="295"/>
      <c r="DZ2" s="281" t="s">
        <v>191</v>
      </c>
      <c r="EA2" s="282"/>
      <c r="EB2" s="282"/>
      <c r="EC2" s="282"/>
      <c r="ED2" s="282"/>
      <c r="EE2" s="282"/>
      <c r="EF2" s="282"/>
      <c r="EG2" s="283"/>
      <c r="EH2" s="281" t="s">
        <v>192</v>
      </c>
      <c r="EI2" s="282"/>
      <c r="EJ2" s="282"/>
      <c r="EK2" s="282"/>
      <c r="EL2" s="282"/>
      <c r="EM2" s="282"/>
      <c r="EN2" s="282"/>
      <c r="EO2" s="283"/>
      <c r="EP2" s="299"/>
      <c r="EQ2" s="300"/>
      <c r="ER2" s="303"/>
      <c r="ES2" s="304"/>
    </row>
    <row r="3" spans="1:151" ht="69.599999999999994" thickBot="1">
      <c r="A3" s="361"/>
      <c r="B3" s="273"/>
      <c r="C3" s="53" t="s">
        <v>89</v>
      </c>
      <c r="D3" s="274"/>
      <c r="E3" s="274"/>
      <c r="F3" s="362"/>
      <c r="G3" s="151" t="s">
        <v>31</v>
      </c>
      <c r="H3" s="149" t="s">
        <v>30</v>
      </c>
      <c r="I3" s="149" t="s">
        <v>29</v>
      </c>
      <c r="J3" s="149" t="s">
        <v>28</v>
      </c>
      <c r="K3" s="149" t="s">
        <v>27</v>
      </c>
      <c r="L3" s="149" t="s">
        <v>26</v>
      </c>
      <c r="M3" s="149" t="s">
        <v>25</v>
      </c>
      <c r="N3" s="150" t="s">
        <v>24</v>
      </c>
      <c r="O3" s="151" t="s">
        <v>31</v>
      </c>
      <c r="P3" s="149" t="s">
        <v>30</v>
      </c>
      <c r="Q3" s="149" t="s">
        <v>29</v>
      </c>
      <c r="R3" s="149" t="s">
        <v>28</v>
      </c>
      <c r="S3" s="149" t="s">
        <v>27</v>
      </c>
      <c r="T3" s="149" t="s">
        <v>26</v>
      </c>
      <c r="U3" s="149" t="s">
        <v>25</v>
      </c>
      <c r="V3" s="152" t="s">
        <v>24</v>
      </c>
      <c r="W3" s="73" t="s">
        <v>31</v>
      </c>
      <c r="X3" s="68" t="s">
        <v>30</v>
      </c>
      <c r="Y3" s="69" t="s">
        <v>29</v>
      </c>
      <c r="Z3" s="68" t="s">
        <v>28</v>
      </c>
      <c r="AA3" s="68" t="s">
        <v>27</v>
      </c>
      <c r="AB3" s="68" t="s">
        <v>26</v>
      </c>
      <c r="AC3" s="69" t="s">
        <v>25</v>
      </c>
      <c r="AD3" s="75" t="s">
        <v>24</v>
      </c>
      <c r="AE3" s="73" t="s">
        <v>31</v>
      </c>
      <c r="AF3" s="68" t="s">
        <v>30</v>
      </c>
      <c r="AG3" s="69" t="s">
        <v>29</v>
      </c>
      <c r="AH3" s="68" t="s">
        <v>28</v>
      </c>
      <c r="AI3" s="68" t="s">
        <v>27</v>
      </c>
      <c r="AJ3" s="68" t="s">
        <v>26</v>
      </c>
      <c r="AK3" s="69" t="s">
        <v>25</v>
      </c>
      <c r="AL3" s="143" t="s">
        <v>24</v>
      </c>
      <c r="AM3" s="174" t="s">
        <v>31</v>
      </c>
      <c r="AN3" s="78" t="s">
        <v>30</v>
      </c>
      <c r="AO3" s="79" t="s">
        <v>29</v>
      </c>
      <c r="AP3" s="78" t="s">
        <v>28</v>
      </c>
      <c r="AQ3" s="78" t="s">
        <v>27</v>
      </c>
      <c r="AR3" s="78" t="s">
        <v>26</v>
      </c>
      <c r="AS3" s="79" t="s">
        <v>25</v>
      </c>
      <c r="AT3" s="78" t="s">
        <v>24</v>
      </c>
      <c r="AU3" s="77"/>
      <c r="AV3" s="87" t="s">
        <v>31</v>
      </c>
      <c r="AW3" s="83" t="s">
        <v>30</v>
      </c>
      <c r="AX3" s="84" t="s">
        <v>29</v>
      </c>
      <c r="AY3" s="83" t="s">
        <v>28</v>
      </c>
      <c r="AZ3" s="83" t="s">
        <v>27</v>
      </c>
      <c r="BA3" s="83" t="s">
        <v>26</v>
      </c>
      <c r="BB3" s="84" t="s">
        <v>25</v>
      </c>
      <c r="BC3" s="89" t="s">
        <v>24</v>
      </c>
      <c r="BD3" s="87" t="s">
        <v>31</v>
      </c>
      <c r="BE3" s="83" t="s">
        <v>30</v>
      </c>
      <c r="BF3" s="84" t="s">
        <v>29</v>
      </c>
      <c r="BG3" s="83" t="s">
        <v>28</v>
      </c>
      <c r="BH3" s="83" t="s">
        <v>27</v>
      </c>
      <c r="BI3" s="83" t="s">
        <v>26</v>
      </c>
      <c r="BJ3" s="84" t="s">
        <v>25</v>
      </c>
      <c r="BK3" s="89" t="s">
        <v>24</v>
      </c>
      <c r="BL3" s="94" t="s">
        <v>31</v>
      </c>
      <c r="BM3" s="91" t="s">
        <v>30</v>
      </c>
      <c r="BN3" s="92" t="s">
        <v>29</v>
      </c>
      <c r="BO3" s="91" t="s">
        <v>28</v>
      </c>
      <c r="BP3" s="91" t="s">
        <v>27</v>
      </c>
      <c r="BQ3" s="91" t="s">
        <v>26</v>
      </c>
      <c r="BR3" s="92" t="s">
        <v>25</v>
      </c>
      <c r="BS3" s="96" t="s">
        <v>24</v>
      </c>
      <c r="BT3" s="94" t="s">
        <v>31</v>
      </c>
      <c r="BU3" s="91" t="s">
        <v>30</v>
      </c>
      <c r="BV3" s="92" t="s">
        <v>29</v>
      </c>
      <c r="BW3" s="91" t="s">
        <v>28</v>
      </c>
      <c r="BX3" s="91" t="s">
        <v>27</v>
      </c>
      <c r="BY3" s="91" t="s">
        <v>26</v>
      </c>
      <c r="BZ3" s="92" t="s">
        <v>25</v>
      </c>
      <c r="CA3" s="96" t="s">
        <v>24</v>
      </c>
      <c r="CB3" s="101" t="s">
        <v>31</v>
      </c>
      <c r="CC3" s="98" t="s">
        <v>30</v>
      </c>
      <c r="CD3" s="99" t="s">
        <v>29</v>
      </c>
      <c r="CE3" s="98" t="s">
        <v>28</v>
      </c>
      <c r="CF3" s="98" t="s">
        <v>27</v>
      </c>
      <c r="CG3" s="98" t="s">
        <v>26</v>
      </c>
      <c r="CH3" s="99" t="s">
        <v>25</v>
      </c>
      <c r="CI3" s="103" t="s">
        <v>24</v>
      </c>
      <c r="CJ3" s="101" t="s">
        <v>31</v>
      </c>
      <c r="CK3" s="98" t="s">
        <v>30</v>
      </c>
      <c r="CL3" s="99" t="s">
        <v>29</v>
      </c>
      <c r="CM3" s="98" t="s">
        <v>28</v>
      </c>
      <c r="CN3" s="98" t="s">
        <v>27</v>
      </c>
      <c r="CO3" s="98" t="s">
        <v>26</v>
      </c>
      <c r="CP3" s="99" t="s">
        <v>25</v>
      </c>
      <c r="CQ3" s="103" t="s">
        <v>24</v>
      </c>
      <c r="CR3" s="105" t="s">
        <v>82</v>
      </c>
      <c r="CS3" s="110" t="s">
        <v>83</v>
      </c>
      <c r="CT3" s="113" t="s">
        <v>31</v>
      </c>
      <c r="CU3" s="108" t="s">
        <v>30</v>
      </c>
      <c r="CV3" s="109" t="s">
        <v>29</v>
      </c>
      <c r="CW3" s="108" t="s">
        <v>28</v>
      </c>
      <c r="CX3" s="108" t="s">
        <v>27</v>
      </c>
      <c r="CY3" s="108" t="s">
        <v>26</v>
      </c>
      <c r="CZ3" s="109" t="s">
        <v>25</v>
      </c>
      <c r="DA3" s="115" t="s">
        <v>24</v>
      </c>
      <c r="DB3" s="113" t="s">
        <v>31</v>
      </c>
      <c r="DC3" s="108" t="s">
        <v>30</v>
      </c>
      <c r="DD3" s="109" t="s">
        <v>29</v>
      </c>
      <c r="DE3" s="108" t="s">
        <v>28</v>
      </c>
      <c r="DF3" s="108" t="s">
        <v>27</v>
      </c>
      <c r="DG3" s="108" t="s">
        <v>26</v>
      </c>
      <c r="DH3" s="109" t="s">
        <v>25</v>
      </c>
      <c r="DI3" s="115" t="s">
        <v>24</v>
      </c>
      <c r="DJ3" s="117" t="s">
        <v>31</v>
      </c>
      <c r="DK3" s="118" t="s">
        <v>30</v>
      </c>
      <c r="DL3" s="119" t="s">
        <v>29</v>
      </c>
      <c r="DM3" s="118" t="s">
        <v>28</v>
      </c>
      <c r="DN3" s="118" t="s">
        <v>27</v>
      </c>
      <c r="DO3" s="118" t="s">
        <v>26</v>
      </c>
      <c r="DP3" s="119" t="s">
        <v>25</v>
      </c>
      <c r="DQ3" s="120" t="s">
        <v>24</v>
      </c>
      <c r="DR3" s="117" t="s">
        <v>31</v>
      </c>
      <c r="DS3" s="118" t="s">
        <v>30</v>
      </c>
      <c r="DT3" s="119" t="s">
        <v>29</v>
      </c>
      <c r="DU3" s="118" t="s">
        <v>28</v>
      </c>
      <c r="DV3" s="118" t="s">
        <v>27</v>
      </c>
      <c r="DW3" s="118" t="s">
        <v>26</v>
      </c>
      <c r="DX3" s="119" t="s">
        <v>25</v>
      </c>
      <c r="DY3" s="120" t="s">
        <v>24</v>
      </c>
      <c r="DZ3" s="127" t="s">
        <v>31</v>
      </c>
      <c r="EA3" s="124" t="s">
        <v>30</v>
      </c>
      <c r="EB3" s="125" t="s">
        <v>29</v>
      </c>
      <c r="EC3" s="124" t="s">
        <v>28</v>
      </c>
      <c r="ED3" s="124" t="s">
        <v>27</v>
      </c>
      <c r="EE3" s="124" t="s">
        <v>26</v>
      </c>
      <c r="EF3" s="125" t="s">
        <v>25</v>
      </c>
      <c r="EG3" s="129" t="s">
        <v>24</v>
      </c>
      <c r="EH3" s="127" t="s">
        <v>31</v>
      </c>
      <c r="EI3" s="124" t="s">
        <v>30</v>
      </c>
      <c r="EJ3" s="125" t="s">
        <v>29</v>
      </c>
      <c r="EK3" s="124" t="s">
        <v>28</v>
      </c>
      <c r="EL3" s="124" t="s">
        <v>27</v>
      </c>
      <c r="EM3" s="124" t="s">
        <v>26</v>
      </c>
      <c r="EN3" s="125" t="s">
        <v>25</v>
      </c>
      <c r="EO3" s="129" t="s">
        <v>24</v>
      </c>
      <c r="EP3" s="131" t="s">
        <v>193</v>
      </c>
      <c r="EQ3" s="132" t="s">
        <v>194</v>
      </c>
      <c r="ER3" s="180" t="s">
        <v>193</v>
      </c>
      <c r="ES3" s="181" t="s">
        <v>194</v>
      </c>
    </row>
    <row r="4" spans="1:151">
      <c r="A4" s="169" t="s">
        <v>6</v>
      </c>
      <c r="B4" s="163" t="s">
        <v>420</v>
      </c>
      <c r="C4" s="55" t="s">
        <v>443</v>
      </c>
      <c r="D4" s="163" t="s">
        <v>451</v>
      </c>
      <c r="E4" s="163" t="s">
        <v>475</v>
      </c>
      <c r="F4" s="170">
        <v>730</v>
      </c>
      <c r="G4" s="161">
        <v>6.5</v>
      </c>
      <c r="H4" s="157">
        <v>6.85</v>
      </c>
      <c r="I4" s="157">
        <v>512</v>
      </c>
      <c r="J4" s="157">
        <v>10</v>
      </c>
      <c r="K4" s="157">
        <v>1</v>
      </c>
      <c r="L4" s="157">
        <v>0</v>
      </c>
      <c r="M4" s="157">
        <v>0</v>
      </c>
      <c r="N4" s="158">
        <v>3.74</v>
      </c>
      <c r="O4" s="161">
        <v>6.3</v>
      </c>
      <c r="P4" s="157">
        <v>7.66</v>
      </c>
      <c r="Q4" s="157">
        <v>372.6</v>
      </c>
      <c r="R4" s="157">
        <v>3.45</v>
      </c>
      <c r="S4" s="157">
        <v>2</v>
      </c>
      <c r="T4" s="157">
        <v>0.15</v>
      </c>
      <c r="U4" s="157">
        <v>0.03</v>
      </c>
      <c r="V4" s="172">
        <v>2.4900000000000002</v>
      </c>
      <c r="W4" s="72">
        <v>7.5</v>
      </c>
      <c r="X4" s="70">
        <v>7</v>
      </c>
      <c r="Y4" s="70">
        <v>1000</v>
      </c>
      <c r="Z4" s="70">
        <v>10</v>
      </c>
      <c r="AA4" s="70">
        <v>1.5</v>
      </c>
      <c r="AB4" s="70">
        <v>1</v>
      </c>
      <c r="AC4" s="70">
        <v>0.3</v>
      </c>
      <c r="AD4" s="76">
        <v>5</v>
      </c>
      <c r="AE4" s="72">
        <v>7.5</v>
      </c>
      <c r="AF4" s="70">
        <v>7</v>
      </c>
      <c r="AG4" s="70">
        <v>1000</v>
      </c>
      <c r="AH4" s="70">
        <v>10</v>
      </c>
      <c r="AI4" s="70">
        <v>1.5</v>
      </c>
      <c r="AJ4" s="70">
        <v>1</v>
      </c>
      <c r="AK4" s="70">
        <v>0.3</v>
      </c>
      <c r="AL4" s="76">
        <v>5</v>
      </c>
      <c r="AM4" s="82">
        <v>4</v>
      </c>
      <c r="AN4" s="80">
        <v>5</v>
      </c>
      <c r="AO4" s="80">
        <v>3</v>
      </c>
      <c r="AP4" s="80">
        <v>5</v>
      </c>
      <c r="AQ4" s="80">
        <v>4</v>
      </c>
      <c r="AR4" s="80">
        <v>4</v>
      </c>
      <c r="AS4" s="80">
        <v>3</v>
      </c>
      <c r="AT4" s="80">
        <v>3</v>
      </c>
      <c r="AU4" s="85">
        <f>SUM(AM4:AT4)</f>
        <v>31</v>
      </c>
      <c r="AV4" s="88">
        <v>0</v>
      </c>
      <c r="AW4" s="86">
        <v>0</v>
      </c>
      <c r="AX4" s="86">
        <v>0</v>
      </c>
      <c r="AY4" s="86">
        <v>0</v>
      </c>
      <c r="AZ4" s="86">
        <v>0</v>
      </c>
      <c r="BA4" s="86">
        <v>0</v>
      </c>
      <c r="BB4" s="86">
        <v>0</v>
      </c>
      <c r="BC4" s="90">
        <v>0</v>
      </c>
      <c r="BD4" s="88">
        <v>0</v>
      </c>
      <c r="BE4" s="86">
        <v>0</v>
      </c>
      <c r="BF4" s="86">
        <v>0</v>
      </c>
      <c r="BG4" s="86">
        <v>0</v>
      </c>
      <c r="BH4" s="86">
        <v>0</v>
      </c>
      <c r="BI4" s="86">
        <v>0</v>
      </c>
      <c r="BJ4" s="86">
        <v>0</v>
      </c>
      <c r="BK4" s="90">
        <v>0</v>
      </c>
      <c r="BL4" s="95">
        <v>1</v>
      </c>
      <c r="BM4" s="93">
        <v>1</v>
      </c>
      <c r="BN4" s="93">
        <v>1</v>
      </c>
      <c r="BO4" s="93">
        <v>1</v>
      </c>
      <c r="BP4" s="93">
        <v>1</v>
      </c>
      <c r="BQ4" s="93">
        <v>1</v>
      </c>
      <c r="BR4" s="93">
        <v>1</v>
      </c>
      <c r="BS4" s="97">
        <v>1</v>
      </c>
      <c r="BT4" s="95">
        <v>1</v>
      </c>
      <c r="BU4" s="93">
        <v>1</v>
      </c>
      <c r="BV4" s="93">
        <v>1</v>
      </c>
      <c r="BW4" s="93">
        <v>1</v>
      </c>
      <c r="BX4" s="93">
        <v>1</v>
      </c>
      <c r="BY4" s="93">
        <v>1</v>
      </c>
      <c r="BZ4" s="93">
        <v>1</v>
      </c>
      <c r="CA4" s="97">
        <v>1</v>
      </c>
      <c r="CB4" s="102">
        <v>4</v>
      </c>
      <c r="CC4" s="100">
        <v>5</v>
      </c>
      <c r="CD4" s="100">
        <v>3</v>
      </c>
      <c r="CE4" s="100">
        <v>5</v>
      </c>
      <c r="CF4" s="100">
        <v>4</v>
      </c>
      <c r="CG4" s="100">
        <v>4</v>
      </c>
      <c r="CH4" s="100">
        <v>3</v>
      </c>
      <c r="CI4" s="100">
        <v>3</v>
      </c>
      <c r="CJ4" s="102">
        <v>4</v>
      </c>
      <c r="CK4" s="100">
        <v>5</v>
      </c>
      <c r="CL4" s="100">
        <v>3</v>
      </c>
      <c r="CM4" s="100">
        <v>5</v>
      </c>
      <c r="CN4" s="100">
        <v>4</v>
      </c>
      <c r="CO4" s="100">
        <v>4</v>
      </c>
      <c r="CP4" s="100">
        <v>3</v>
      </c>
      <c r="CQ4" s="100">
        <v>3</v>
      </c>
      <c r="CR4" s="106">
        <f>SUM(CB4:CI4)</f>
        <v>31</v>
      </c>
      <c r="CS4" s="111">
        <f>SUM(CJ4:CQ4)</f>
        <v>31</v>
      </c>
      <c r="CT4" s="177">
        <f>CB4/CR4</f>
        <v>0.12903225806451613</v>
      </c>
      <c r="CU4" s="178">
        <f>CC4/CR4</f>
        <v>0.16129032258064516</v>
      </c>
      <c r="CV4" s="178">
        <f>CD4/CR4</f>
        <v>9.6774193548387094E-2</v>
      </c>
      <c r="CW4" s="178">
        <f>CE4/CR4</f>
        <v>0.16129032258064516</v>
      </c>
      <c r="CX4" s="178">
        <f>CF4/CR4</f>
        <v>0.12903225806451613</v>
      </c>
      <c r="CY4" s="178">
        <f>CG4/CR4</f>
        <v>0.12903225806451613</v>
      </c>
      <c r="CZ4" s="178">
        <f>CH4/CR4</f>
        <v>9.6774193548387094E-2</v>
      </c>
      <c r="DA4" s="179">
        <f>CI4/CR4</f>
        <v>9.6774193548387094E-2</v>
      </c>
      <c r="DB4" s="177">
        <f>CJ4/CS4</f>
        <v>0.12903225806451613</v>
      </c>
      <c r="DC4" s="178">
        <f>CK4/CS4</f>
        <v>0.16129032258064516</v>
      </c>
      <c r="DD4" s="178">
        <f>CL4/CS4</f>
        <v>9.6774193548387094E-2</v>
      </c>
      <c r="DE4" s="178">
        <f>CM4/CS4</f>
        <v>0.16129032258064516</v>
      </c>
      <c r="DF4" s="178">
        <f>CN4/CS4</f>
        <v>0.12903225806451613</v>
      </c>
      <c r="DG4" s="178">
        <f>CO4/CS4</f>
        <v>0.12903225806451613</v>
      </c>
      <c r="DH4" s="178">
        <f>CP4/CS4</f>
        <v>9.6774193548387094E-2</v>
      </c>
      <c r="DI4" s="179">
        <f>CQ4/CS4</f>
        <v>9.6774193548387094E-2</v>
      </c>
      <c r="DJ4" s="121">
        <f t="shared" ref="DJ4:DY4" si="0">G4/W4*100</f>
        <v>86.666666666666671</v>
      </c>
      <c r="DK4" s="122">
        <f t="shared" si="0"/>
        <v>97.857142857142847</v>
      </c>
      <c r="DL4" s="122">
        <f t="shared" si="0"/>
        <v>51.2</v>
      </c>
      <c r="DM4" s="122">
        <f t="shared" si="0"/>
        <v>100</v>
      </c>
      <c r="DN4" s="122">
        <f t="shared" si="0"/>
        <v>66.666666666666657</v>
      </c>
      <c r="DO4" s="122">
        <f t="shared" si="0"/>
        <v>0</v>
      </c>
      <c r="DP4" s="122">
        <f t="shared" si="0"/>
        <v>0</v>
      </c>
      <c r="DQ4" s="123">
        <f t="shared" si="0"/>
        <v>74.8</v>
      </c>
      <c r="DR4" s="121">
        <f t="shared" si="0"/>
        <v>84</v>
      </c>
      <c r="DS4" s="122">
        <f t="shared" si="0"/>
        <v>109.42857142857143</v>
      </c>
      <c r="DT4" s="122">
        <f t="shared" si="0"/>
        <v>37.260000000000005</v>
      </c>
      <c r="DU4" s="122">
        <f t="shared" si="0"/>
        <v>34.5</v>
      </c>
      <c r="DV4" s="122">
        <f t="shared" si="0"/>
        <v>133.33333333333331</v>
      </c>
      <c r="DW4" s="122">
        <f t="shared" si="0"/>
        <v>15</v>
      </c>
      <c r="DX4" s="122">
        <f t="shared" si="0"/>
        <v>10</v>
      </c>
      <c r="DY4" s="123">
        <f t="shared" si="0"/>
        <v>49.800000000000004</v>
      </c>
      <c r="DZ4" s="128">
        <f t="shared" ref="DZ4:EO4" si="1">DJ4*CT4</f>
        <v>11.182795698924732</v>
      </c>
      <c r="EA4" s="126">
        <f t="shared" si="1"/>
        <v>15.783410138248845</v>
      </c>
      <c r="EB4" s="126">
        <f t="shared" si="1"/>
        <v>4.9548387096774196</v>
      </c>
      <c r="EC4" s="126">
        <f t="shared" si="1"/>
        <v>16.129032258064516</v>
      </c>
      <c r="ED4" s="126">
        <f t="shared" si="1"/>
        <v>8.6021505376344063</v>
      </c>
      <c r="EE4" s="126">
        <f t="shared" si="1"/>
        <v>0</v>
      </c>
      <c r="EF4" s="126">
        <f t="shared" si="1"/>
        <v>0</v>
      </c>
      <c r="EG4" s="130">
        <f t="shared" si="1"/>
        <v>7.2387096774193544</v>
      </c>
      <c r="EH4" s="128">
        <f t="shared" si="1"/>
        <v>10.838709677419354</v>
      </c>
      <c r="EI4" s="126">
        <f t="shared" si="1"/>
        <v>17.649769585253456</v>
      </c>
      <c r="EJ4" s="126">
        <f t="shared" si="1"/>
        <v>3.6058064516129038</v>
      </c>
      <c r="EK4" s="126">
        <f t="shared" si="1"/>
        <v>5.564516129032258</v>
      </c>
      <c r="EL4" s="126">
        <f t="shared" si="1"/>
        <v>17.204301075268813</v>
      </c>
      <c r="EM4" s="126">
        <f t="shared" si="1"/>
        <v>1.935483870967742</v>
      </c>
      <c r="EN4" s="126">
        <f t="shared" si="1"/>
        <v>0.967741935483871</v>
      </c>
      <c r="EO4" s="130">
        <f t="shared" si="1"/>
        <v>4.8193548387096774</v>
      </c>
      <c r="EP4" s="106">
        <f>SUM(DZ4:EG4)</f>
        <v>63.890937019969272</v>
      </c>
      <c r="EQ4" s="106">
        <f>SUM(EA4:EH4)</f>
        <v>63.546850998463903</v>
      </c>
      <c r="ER4" s="186" t="s">
        <v>86</v>
      </c>
      <c r="ES4" s="186" t="s">
        <v>86</v>
      </c>
      <c r="ET4" t="str">
        <f>IF(EP4&lt;75,"good", IF(EP4&lt;=100,"fair", IF(EP4&gt;100,"poor")))</f>
        <v>good</v>
      </c>
      <c r="EU4" t="str">
        <f>IF(EQ4&lt;75,"good", IF(EQ4&lt;=100,"fair", IF(EQ4&gt;100,"poor")))</f>
        <v>good</v>
      </c>
    </row>
    <row r="5" spans="1:151">
      <c r="A5" s="169" t="s">
        <v>6</v>
      </c>
      <c r="B5" s="163" t="s">
        <v>421</v>
      </c>
      <c r="C5" s="55" t="s">
        <v>443</v>
      </c>
      <c r="D5" s="163" t="s">
        <v>452</v>
      </c>
      <c r="E5" s="163" t="s">
        <v>476</v>
      </c>
      <c r="F5" s="170">
        <v>690</v>
      </c>
      <c r="G5" s="57">
        <v>7</v>
      </c>
      <c r="H5" s="59">
        <v>6.37</v>
      </c>
      <c r="I5" s="59">
        <v>502.9</v>
      </c>
      <c r="J5" s="59">
        <v>0</v>
      </c>
      <c r="K5" s="59">
        <v>1</v>
      </c>
      <c r="L5" s="59">
        <v>0</v>
      </c>
      <c r="M5" s="59">
        <v>0</v>
      </c>
      <c r="N5" s="65">
        <v>2.84</v>
      </c>
      <c r="O5" s="57">
        <v>6.5</v>
      </c>
      <c r="P5" s="59">
        <v>8.32</v>
      </c>
      <c r="Q5" s="59">
        <v>75</v>
      </c>
      <c r="R5" s="59">
        <v>2.75</v>
      </c>
      <c r="S5" s="59">
        <v>3</v>
      </c>
      <c r="T5" s="59">
        <v>0</v>
      </c>
      <c r="U5" s="59">
        <v>0</v>
      </c>
      <c r="V5" s="67">
        <v>1.54</v>
      </c>
      <c r="W5" s="72">
        <v>7.5</v>
      </c>
      <c r="X5" s="70">
        <v>7</v>
      </c>
      <c r="Y5" s="70">
        <v>1000</v>
      </c>
      <c r="Z5" s="70">
        <v>10</v>
      </c>
      <c r="AA5" s="70">
        <v>1.5</v>
      </c>
      <c r="AB5" s="70">
        <v>1</v>
      </c>
      <c r="AC5" s="70">
        <v>0.3</v>
      </c>
      <c r="AD5" s="76">
        <v>5</v>
      </c>
      <c r="AE5" s="72">
        <v>7.5</v>
      </c>
      <c r="AF5" s="70">
        <v>7</v>
      </c>
      <c r="AG5" s="70">
        <v>1000</v>
      </c>
      <c r="AH5" s="70">
        <v>10</v>
      </c>
      <c r="AI5" s="70">
        <v>1.5</v>
      </c>
      <c r="AJ5" s="70">
        <v>1</v>
      </c>
      <c r="AK5" s="70">
        <v>0.3</v>
      </c>
      <c r="AL5" s="76">
        <v>5</v>
      </c>
      <c r="AM5" s="82">
        <v>4</v>
      </c>
      <c r="AN5" s="80">
        <v>5</v>
      </c>
      <c r="AO5" s="80">
        <v>3</v>
      </c>
      <c r="AP5" s="80">
        <v>5</v>
      </c>
      <c r="AQ5" s="80">
        <v>4</v>
      </c>
      <c r="AR5" s="80">
        <v>4</v>
      </c>
      <c r="AS5" s="80">
        <v>3</v>
      </c>
      <c r="AT5" s="80">
        <v>3</v>
      </c>
      <c r="AU5" s="85">
        <f t="shared" ref="AU5:AU29" si="2">SUM(AM5:AT5)</f>
        <v>31</v>
      </c>
      <c r="AV5" s="88">
        <v>0</v>
      </c>
      <c r="AW5" s="86">
        <v>0</v>
      </c>
      <c r="AX5" s="86">
        <v>0</v>
      </c>
      <c r="AY5" s="86">
        <v>0</v>
      </c>
      <c r="AZ5" s="86">
        <v>0</v>
      </c>
      <c r="BA5" s="86">
        <v>0</v>
      </c>
      <c r="BB5" s="86">
        <v>0</v>
      </c>
      <c r="BC5" s="90">
        <v>0</v>
      </c>
      <c r="BD5" s="88">
        <v>0</v>
      </c>
      <c r="BE5" s="86">
        <v>0</v>
      </c>
      <c r="BF5" s="86">
        <v>0</v>
      </c>
      <c r="BG5" s="86">
        <v>0</v>
      </c>
      <c r="BH5" s="86">
        <v>0</v>
      </c>
      <c r="BI5" s="86">
        <v>0</v>
      </c>
      <c r="BJ5" s="86">
        <v>0</v>
      </c>
      <c r="BK5" s="90">
        <v>0</v>
      </c>
      <c r="BL5" s="95">
        <v>1</v>
      </c>
      <c r="BM5" s="93">
        <v>1</v>
      </c>
      <c r="BN5" s="93">
        <v>1</v>
      </c>
      <c r="BO5" s="93">
        <v>1</v>
      </c>
      <c r="BP5" s="93">
        <v>1</v>
      </c>
      <c r="BQ5" s="93">
        <v>1</v>
      </c>
      <c r="BR5" s="93">
        <v>1</v>
      </c>
      <c r="BS5" s="97">
        <v>1</v>
      </c>
      <c r="BT5" s="95">
        <v>1</v>
      </c>
      <c r="BU5" s="93">
        <v>1</v>
      </c>
      <c r="BV5" s="93">
        <v>1</v>
      </c>
      <c r="BW5" s="93">
        <v>1</v>
      </c>
      <c r="BX5" s="93">
        <v>1</v>
      </c>
      <c r="BY5" s="93">
        <v>1</v>
      </c>
      <c r="BZ5" s="93">
        <v>1</v>
      </c>
      <c r="CA5" s="97">
        <v>1</v>
      </c>
      <c r="CB5" s="102">
        <v>4</v>
      </c>
      <c r="CC5" s="100">
        <v>5</v>
      </c>
      <c r="CD5" s="100">
        <v>3</v>
      </c>
      <c r="CE5" s="100">
        <v>5</v>
      </c>
      <c r="CF5" s="100">
        <v>4</v>
      </c>
      <c r="CG5" s="100">
        <v>4</v>
      </c>
      <c r="CH5" s="100">
        <v>3</v>
      </c>
      <c r="CI5" s="100">
        <v>3</v>
      </c>
      <c r="CJ5" s="102">
        <v>4</v>
      </c>
      <c r="CK5" s="100">
        <v>5</v>
      </c>
      <c r="CL5" s="100">
        <v>3</v>
      </c>
      <c r="CM5" s="100">
        <v>5</v>
      </c>
      <c r="CN5" s="100">
        <v>4</v>
      </c>
      <c r="CO5" s="100">
        <v>4</v>
      </c>
      <c r="CP5" s="100">
        <v>3</v>
      </c>
      <c r="CQ5" s="100">
        <v>3</v>
      </c>
      <c r="CR5" s="106">
        <f t="shared" ref="CR5:CR29" si="3">SUM(CB5:CI5)</f>
        <v>31</v>
      </c>
      <c r="CS5" s="111">
        <f t="shared" ref="CS5:CS29" si="4">SUM(CJ5:CQ5)</f>
        <v>31</v>
      </c>
      <c r="CT5" s="177">
        <f t="shared" ref="CT5:CT29" si="5">CB5/CR5</f>
        <v>0.12903225806451613</v>
      </c>
      <c r="CU5" s="178">
        <f t="shared" ref="CU5:CU29" si="6">CC5/CR5</f>
        <v>0.16129032258064516</v>
      </c>
      <c r="CV5" s="178">
        <f t="shared" ref="CV5:CV29" si="7">CD5/CR5</f>
        <v>9.6774193548387094E-2</v>
      </c>
      <c r="CW5" s="178">
        <f t="shared" ref="CW5:CW29" si="8">CE5/CR5</f>
        <v>0.16129032258064516</v>
      </c>
      <c r="CX5" s="178">
        <f t="shared" ref="CX5:CX29" si="9">CF5/CR5</f>
        <v>0.12903225806451613</v>
      </c>
      <c r="CY5" s="178">
        <f t="shared" ref="CY5:CY29" si="10">CG5/CR5</f>
        <v>0.12903225806451613</v>
      </c>
      <c r="CZ5" s="178">
        <f t="shared" ref="CZ5:CZ29" si="11">CH5/CR5</f>
        <v>9.6774193548387094E-2</v>
      </c>
      <c r="DA5" s="179">
        <f t="shared" ref="DA5:DA29" si="12">CI5/CR5</f>
        <v>9.6774193548387094E-2</v>
      </c>
      <c r="DB5" s="177">
        <f t="shared" ref="DB5:DB29" si="13">CJ5/CS5</f>
        <v>0.12903225806451613</v>
      </c>
      <c r="DC5" s="178">
        <f t="shared" ref="DC5:DC29" si="14">CK5/CS5</f>
        <v>0.16129032258064516</v>
      </c>
      <c r="DD5" s="178">
        <f t="shared" ref="DD5:DD29" si="15">CL5/CS5</f>
        <v>9.6774193548387094E-2</v>
      </c>
      <c r="DE5" s="178">
        <f t="shared" ref="DE5:DE29" si="16">CM5/CS5</f>
        <v>0.16129032258064516</v>
      </c>
      <c r="DF5" s="178">
        <f t="shared" ref="DF5:DF29" si="17">CN5/CS5</f>
        <v>0.12903225806451613</v>
      </c>
      <c r="DG5" s="178">
        <f t="shared" ref="DG5:DG29" si="18">CO5/CS5</f>
        <v>0.12903225806451613</v>
      </c>
      <c r="DH5" s="178">
        <f t="shared" ref="DH5:DH29" si="19">CP5/CS5</f>
        <v>9.6774193548387094E-2</v>
      </c>
      <c r="DI5" s="179">
        <f t="shared" ref="DI5:DI29" si="20">CQ5/CS5</f>
        <v>9.6774193548387094E-2</v>
      </c>
      <c r="DJ5" s="121">
        <f t="shared" ref="DJ5:DJ29" si="21">G5/W5*100</f>
        <v>93.333333333333329</v>
      </c>
      <c r="DK5" s="122">
        <f t="shared" ref="DK5:DK29" si="22">H5/X5*100</f>
        <v>91</v>
      </c>
      <c r="DL5" s="122">
        <f t="shared" ref="DL5:DL29" si="23">I5/Y5*100</f>
        <v>50.29</v>
      </c>
      <c r="DM5" s="122">
        <f t="shared" ref="DM5:DM29" si="24">J5/Z5*100</f>
        <v>0</v>
      </c>
      <c r="DN5" s="122">
        <f t="shared" ref="DN5:DN29" si="25">K5/AA5*100</f>
        <v>66.666666666666657</v>
      </c>
      <c r="DO5" s="122">
        <f t="shared" ref="DO5:DO29" si="26">L5/AB5*100</f>
        <v>0</v>
      </c>
      <c r="DP5" s="122">
        <f t="shared" ref="DP5:DP29" si="27">M5/AC5*100</f>
        <v>0</v>
      </c>
      <c r="DQ5" s="123">
        <f t="shared" ref="DQ5:DQ29" si="28">N5/AD5*100</f>
        <v>56.8</v>
      </c>
      <c r="DR5" s="121">
        <f t="shared" ref="DR5:DR29" si="29">O5/AE5*100</f>
        <v>86.666666666666671</v>
      </c>
      <c r="DS5" s="122">
        <f t="shared" ref="DS5:DS29" si="30">P5/AF5*100</f>
        <v>118.85714285714286</v>
      </c>
      <c r="DT5" s="122">
        <f t="shared" ref="DT5:DT29" si="31">Q5/AG5*100</f>
        <v>7.5</v>
      </c>
      <c r="DU5" s="122">
        <f t="shared" ref="DU5:DU29" si="32">R5/AH5*100</f>
        <v>27.500000000000004</v>
      </c>
      <c r="DV5" s="122">
        <f t="shared" ref="DV5:DV29" si="33">S5/AI5*100</f>
        <v>200</v>
      </c>
      <c r="DW5" s="122">
        <f t="shared" ref="DW5:DW29" si="34">T5/AJ5*100</f>
        <v>0</v>
      </c>
      <c r="DX5" s="122">
        <f t="shared" ref="DX5:DX29" si="35">U5/AK5*100</f>
        <v>0</v>
      </c>
      <c r="DY5" s="123">
        <f t="shared" ref="DY5:DY29" si="36">V5/AL5*100</f>
        <v>30.8</v>
      </c>
      <c r="DZ5" s="128">
        <f t="shared" ref="DZ5:DZ29" si="37">DJ5*CT5</f>
        <v>12.04301075268817</v>
      </c>
      <c r="EA5" s="126">
        <f t="shared" ref="EA5:EA29" si="38">DK5*CU5</f>
        <v>14.67741935483871</v>
      </c>
      <c r="EB5" s="126">
        <f t="shared" ref="EB5:EB29" si="39">DL5*CV5</f>
        <v>4.8667741935483866</v>
      </c>
      <c r="EC5" s="126">
        <f t="shared" ref="EC5:EC29" si="40">DM5*CW5</f>
        <v>0</v>
      </c>
      <c r="ED5" s="126">
        <f t="shared" ref="ED5:ED29" si="41">DN5*CX5</f>
        <v>8.6021505376344063</v>
      </c>
      <c r="EE5" s="126">
        <f t="shared" ref="EE5:EE29" si="42">DO5*CY5</f>
        <v>0</v>
      </c>
      <c r="EF5" s="126">
        <f t="shared" ref="EF5:EF29" si="43">DP5*CZ5</f>
        <v>0</v>
      </c>
      <c r="EG5" s="130">
        <f t="shared" ref="EG5:EG29" si="44">DQ5*DA5</f>
        <v>5.4967741935483865</v>
      </c>
      <c r="EH5" s="128">
        <f t="shared" ref="EH5:EH29" si="45">DR5*DB5</f>
        <v>11.182795698924732</v>
      </c>
      <c r="EI5" s="126">
        <f t="shared" ref="EI5:EI29" si="46">DS5*DC5</f>
        <v>19.170506912442395</v>
      </c>
      <c r="EJ5" s="126">
        <f t="shared" ref="EJ5:EJ29" si="47">DT5*DD5</f>
        <v>0.72580645161290325</v>
      </c>
      <c r="EK5" s="126">
        <f t="shared" ref="EK5:EK29" si="48">DU5*DE5</f>
        <v>4.435483870967742</v>
      </c>
      <c r="EL5" s="126">
        <f t="shared" ref="EL5:EL29" si="49">DV5*DF5</f>
        <v>25.806451612903224</v>
      </c>
      <c r="EM5" s="126">
        <f t="shared" ref="EM5:EM29" si="50">DW5*DG5</f>
        <v>0</v>
      </c>
      <c r="EN5" s="126">
        <f t="shared" ref="EN5:EN29" si="51">DX5*DH5</f>
        <v>0</v>
      </c>
      <c r="EO5" s="130">
        <f t="shared" ref="EO5:EO28" si="52">DY5*DI5</f>
        <v>2.9806451612903224</v>
      </c>
      <c r="EP5" s="106">
        <f t="shared" ref="EP5:EQ29" si="53">SUM(DZ5:EG5)</f>
        <v>45.686129032258066</v>
      </c>
      <c r="EQ5" s="106">
        <f t="shared" si="53"/>
        <v>44.825913978494626</v>
      </c>
      <c r="ER5" s="186" t="s">
        <v>86</v>
      </c>
      <c r="ES5" s="186" t="s">
        <v>86</v>
      </c>
      <c r="ET5" t="str">
        <f t="shared" ref="ET5:EU28" si="54">IF(EP5&lt;75,"good", IF(EP5&lt;=100,"fair", IF(EP5&gt;100,"poor")))</f>
        <v>good</v>
      </c>
      <c r="EU5" t="str">
        <f t="shared" si="54"/>
        <v>good</v>
      </c>
    </row>
    <row r="6" spans="1:151">
      <c r="A6" s="169" t="s">
        <v>6</v>
      </c>
      <c r="B6" s="163" t="s">
        <v>422</v>
      </c>
      <c r="C6" s="55" t="s">
        <v>443</v>
      </c>
      <c r="D6" s="163" t="s">
        <v>453</v>
      </c>
      <c r="E6" s="163" t="s">
        <v>477</v>
      </c>
      <c r="F6" s="170">
        <v>720</v>
      </c>
      <c r="G6" s="57">
        <v>7.2</v>
      </c>
      <c r="H6" s="59">
        <v>6.12</v>
      </c>
      <c r="I6" s="59">
        <v>320</v>
      </c>
      <c r="J6" s="59">
        <v>2.31</v>
      </c>
      <c r="K6" s="59">
        <v>2</v>
      </c>
      <c r="L6" s="59">
        <v>0</v>
      </c>
      <c r="M6" s="59">
        <v>0</v>
      </c>
      <c r="N6" s="65">
        <v>3.71</v>
      </c>
      <c r="O6" s="57">
        <v>6.5</v>
      </c>
      <c r="P6" s="59">
        <v>8.56</v>
      </c>
      <c r="Q6" s="59">
        <v>464.8</v>
      </c>
      <c r="R6" s="59">
        <v>2</v>
      </c>
      <c r="S6" s="59">
        <v>1</v>
      </c>
      <c r="T6" s="59">
        <v>0</v>
      </c>
      <c r="U6" s="59">
        <v>0</v>
      </c>
      <c r="V6" s="67">
        <v>1.48</v>
      </c>
      <c r="W6" s="72">
        <v>7.5</v>
      </c>
      <c r="X6" s="70">
        <v>7</v>
      </c>
      <c r="Y6" s="70">
        <v>1000</v>
      </c>
      <c r="Z6" s="70">
        <v>10</v>
      </c>
      <c r="AA6" s="70">
        <v>1.5</v>
      </c>
      <c r="AB6" s="70">
        <v>1</v>
      </c>
      <c r="AC6" s="70">
        <v>0.3</v>
      </c>
      <c r="AD6" s="76">
        <v>5</v>
      </c>
      <c r="AE6" s="72">
        <v>7.5</v>
      </c>
      <c r="AF6" s="70">
        <v>7</v>
      </c>
      <c r="AG6" s="70">
        <v>1000</v>
      </c>
      <c r="AH6" s="70">
        <v>10</v>
      </c>
      <c r="AI6" s="70">
        <v>1.5</v>
      </c>
      <c r="AJ6" s="70">
        <v>1</v>
      </c>
      <c r="AK6" s="70">
        <v>0.3</v>
      </c>
      <c r="AL6" s="76">
        <v>5</v>
      </c>
      <c r="AM6" s="82">
        <v>4</v>
      </c>
      <c r="AN6" s="80">
        <v>5</v>
      </c>
      <c r="AO6" s="80">
        <v>3</v>
      </c>
      <c r="AP6" s="80">
        <v>5</v>
      </c>
      <c r="AQ6" s="80">
        <v>4</v>
      </c>
      <c r="AR6" s="80">
        <v>4</v>
      </c>
      <c r="AS6" s="80">
        <v>3</v>
      </c>
      <c r="AT6" s="80">
        <v>3</v>
      </c>
      <c r="AU6" s="85">
        <f t="shared" si="2"/>
        <v>31</v>
      </c>
      <c r="AV6" s="88">
        <v>0</v>
      </c>
      <c r="AW6" s="86">
        <v>0</v>
      </c>
      <c r="AX6" s="86">
        <v>0</v>
      </c>
      <c r="AY6" s="86">
        <v>0</v>
      </c>
      <c r="AZ6" s="86">
        <v>0</v>
      </c>
      <c r="BA6" s="86">
        <v>0</v>
      </c>
      <c r="BB6" s="86">
        <v>0</v>
      </c>
      <c r="BC6" s="90">
        <v>0</v>
      </c>
      <c r="BD6" s="88">
        <v>0</v>
      </c>
      <c r="BE6" s="86">
        <v>0</v>
      </c>
      <c r="BF6" s="86">
        <v>0</v>
      </c>
      <c r="BG6" s="86">
        <v>0</v>
      </c>
      <c r="BH6" s="86">
        <v>0</v>
      </c>
      <c r="BI6" s="86">
        <v>0</v>
      </c>
      <c r="BJ6" s="86">
        <v>0</v>
      </c>
      <c r="BK6" s="90">
        <v>0</v>
      </c>
      <c r="BL6" s="95">
        <v>1</v>
      </c>
      <c r="BM6" s="93">
        <v>1</v>
      </c>
      <c r="BN6" s="93">
        <v>1</v>
      </c>
      <c r="BO6" s="93">
        <v>1</v>
      </c>
      <c r="BP6" s="93">
        <v>1</v>
      </c>
      <c r="BQ6" s="93">
        <v>1</v>
      </c>
      <c r="BR6" s="93">
        <v>1</v>
      </c>
      <c r="BS6" s="97">
        <v>1</v>
      </c>
      <c r="BT6" s="95">
        <v>1</v>
      </c>
      <c r="BU6" s="93">
        <v>1</v>
      </c>
      <c r="BV6" s="93">
        <v>1</v>
      </c>
      <c r="BW6" s="93">
        <v>1</v>
      </c>
      <c r="BX6" s="93">
        <v>1</v>
      </c>
      <c r="BY6" s="93">
        <v>1</v>
      </c>
      <c r="BZ6" s="93">
        <v>1</v>
      </c>
      <c r="CA6" s="97">
        <v>1</v>
      </c>
      <c r="CB6" s="102">
        <v>4</v>
      </c>
      <c r="CC6" s="100">
        <v>5</v>
      </c>
      <c r="CD6" s="100">
        <v>3</v>
      </c>
      <c r="CE6" s="100">
        <v>5</v>
      </c>
      <c r="CF6" s="100">
        <v>4</v>
      </c>
      <c r="CG6" s="100">
        <v>4</v>
      </c>
      <c r="CH6" s="100">
        <v>3</v>
      </c>
      <c r="CI6" s="100">
        <v>3</v>
      </c>
      <c r="CJ6" s="102">
        <v>4</v>
      </c>
      <c r="CK6" s="100">
        <v>5</v>
      </c>
      <c r="CL6" s="100">
        <v>3</v>
      </c>
      <c r="CM6" s="100">
        <v>5</v>
      </c>
      <c r="CN6" s="100">
        <v>4</v>
      </c>
      <c r="CO6" s="100">
        <v>4</v>
      </c>
      <c r="CP6" s="100">
        <v>3</v>
      </c>
      <c r="CQ6" s="100">
        <v>3</v>
      </c>
      <c r="CR6" s="106">
        <f t="shared" si="3"/>
        <v>31</v>
      </c>
      <c r="CS6" s="111">
        <f t="shared" si="4"/>
        <v>31</v>
      </c>
      <c r="CT6" s="177">
        <f t="shared" si="5"/>
        <v>0.12903225806451613</v>
      </c>
      <c r="CU6" s="178">
        <f t="shared" si="6"/>
        <v>0.16129032258064516</v>
      </c>
      <c r="CV6" s="178">
        <f t="shared" si="7"/>
        <v>9.6774193548387094E-2</v>
      </c>
      <c r="CW6" s="178">
        <f t="shared" si="8"/>
        <v>0.16129032258064516</v>
      </c>
      <c r="CX6" s="178">
        <f t="shared" si="9"/>
        <v>0.12903225806451613</v>
      </c>
      <c r="CY6" s="178">
        <f t="shared" si="10"/>
        <v>0.12903225806451613</v>
      </c>
      <c r="CZ6" s="178">
        <f t="shared" si="11"/>
        <v>9.6774193548387094E-2</v>
      </c>
      <c r="DA6" s="179">
        <f t="shared" si="12"/>
        <v>9.6774193548387094E-2</v>
      </c>
      <c r="DB6" s="177">
        <f t="shared" si="13"/>
        <v>0.12903225806451613</v>
      </c>
      <c r="DC6" s="178">
        <f t="shared" si="14"/>
        <v>0.16129032258064516</v>
      </c>
      <c r="DD6" s="178">
        <f t="shared" si="15"/>
        <v>9.6774193548387094E-2</v>
      </c>
      <c r="DE6" s="178">
        <f t="shared" si="16"/>
        <v>0.16129032258064516</v>
      </c>
      <c r="DF6" s="178">
        <f t="shared" si="17"/>
        <v>0.12903225806451613</v>
      </c>
      <c r="DG6" s="178">
        <f t="shared" si="18"/>
        <v>0.12903225806451613</v>
      </c>
      <c r="DH6" s="178">
        <f t="shared" si="19"/>
        <v>9.6774193548387094E-2</v>
      </c>
      <c r="DI6" s="179">
        <f t="shared" si="20"/>
        <v>9.6774193548387094E-2</v>
      </c>
      <c r="DJ6" s="121">
        <f t="shared" si="21"/>
        <v>96.000000000000014</v>
      </c>
      <c r="DK6" s="122">
        <f t="shared" si="22"/>
        <v>87.428571428571431</v>
      </c>
      <c r="DL6" s="122">
        <f t="shared" si="23"/>
        <v>32</v>
      </c>
      <c r="DM6" s="122">
        <f t="shared" si="24"/>
        <v>23.1</v>
      </c>
      <c r="DN6" s="122">
        <f t="shared" si="25"/>
        <v>133.33333333333331</v>
      </c>
      <c r="DO6" s="122">
        <f t="shared" si="26"/>
        <v>0</v>
      </c>
      <c r="DP6" s="122">
        <f t="shared" si="27"/>
        <v>0</v>
      </c>
      <c r="DQ6" s="123">
        <f t="shared" si="28"/>
        <v>74.2</v>
      </c>
      <c r="DR6" s="121">
        <f t="shared" si="29"/>
        <v>86.666666666666671</v>
      </c>
      <c r="DS6" s="122">
        <f t="shared" si="30"/>
        <v>122.28571428571429</v>
      </c>
      <c r="DT6" s="122">
        <f t="shared" si="31"/>
        <v>46.48</v>
      </c>
      <c r="DU6" s="122">
        <f t="shared" si="32"/>
        <v>20</v>
      </c>
      <c r="DV6" s="122">
        <f t="shared" si="33"/>
        <v>66.666666666666657</v>
      </c>
      <c r="DW6" s="122">
        <f t="shared" si="34"/>
        <v>0</v>
      </c>
      <c r="DX6" s="122">
        <f t="shared" si="35"/>
        <v>0</v>
      </c>
      <c r="DY6" s="123">
        <f t="shared" si="36"/>
        <v>29.599999999999998</v>
      </c>
      <c r="DZ6" s="128">
        <f t="shared" si="37"/>
        <v>12.38709677419355</v>
      </c>
      <c r="EA6" s="126">
        <f t="shared" si="38"/>
        <v>14.101382488479263</v>
      </c>
      <c r="EB6" s="126">
        <f t="shared" si="39"/>
        <v>3.096774193548387</v>
      </c>
      <c r="EC6" s="126">
        <f t="shared" si="40"/>
        <v>3.7258064516129035</v>
      </c>
      <c r="ED6" s="126">
        <f t="shared" si="41"/>
        <v>17.204301075268813</v>
      </c>
      <c r="EE6" s="126">
        <f t="shared" si="42"/>
        <v>0</v>
      </c>
      <c r="EF6" s="126">
        <f t="shared" si="43"/>
        <v>0</v>
      </c>
      <c r="EG6" s="130">
        <f t="shared" si="44"/>
        <v>7.1806451612903226</v>
      </c>
      <c r="EH6" s="128">
        <f t="shared" si="45"/>
        <v>11.182795698924732</v>
      </c>
      <c r="EI6" s="126">
        <f t="shared" si="46"/>
        <v>19.723502304147466</v>
      </c>
      <c r="EJ6" s="126">
        <f t="shared" si="47"/>
        <v>4.4980645161290322</v>
      </c>
      <c r="EK6" s="126">
        <f t="shared" si="48"/>
        <v>3.225806451612903</v>
      </c>
      <c r="EL6" s="126">
        <f t="shared" si="49"/>
        <v>8.6021505376344063</v>
      </c>
      <c r="EM6" s="126">
        <f t="shared" si="50"/>
        <v>0</v>
      </c>
      <c r="EN6" s="126">
        <f t="shared" si="51"/>
        <v>0</v>
      </c>
      <c r="EO6" s="130">
        <f t="shared" si="52"/>
        <v>2.8645161290322578</v>
      </c>
      <c r="EP6" s="106">
        <f t="shared" si="53"/>
        <v>57.69600614439323</v>
      </c>
      <c r="EQ6" s="106">
        <f t="shared" si="53"/>
        <v>56.491705069124421</v>
      </c>
      <c r="ER6" s="186" t="s">
        <v>86</v>
      </c>
      <c r="ES6" s="186" t="s">
        <v>86</v>
      </c>
      <c r="ET6" t="str">
        <f t="shared" si="54"/>
        <v>good</v>
      </c>
      <c r="EU6" t="str">
        <f t="shared" si="54"/>
        <v>good</v>
      </c>
    </row>
    <row r="7" spans="1:151">
      <c r="A7" s="169" t="s">
        <v>6</v>
      </c>
      <c r="B7" s="163" t="s">
        <v>423</v>
      </c>
      <c r="C7" s="55" t="s">
        <v>444</v>
      </c>
      <c r="D7" s="163" t="s">
        <v>454</v>
      </c>
      <c r="E7" s="163" t="s">
        <v>478</v>
      </c>
      <c r="F7" s="170">
        <v>990</v>
      </c>
      <c r="G7" s="57">
        <v>6.4</v>
      </c>
      <c r="H7" s="59">
        <v>5.9</v>
      </c>
      <c r="I7" s="59">
        <v>411</v>
      </c>
      <c r="J7" s="59">
        <v>0.6</v>
      </c>
      <c r="K7" s="59">
        <v>0</v>
      </c>
      <c r="L7" s="59">
        <v>0</v>
      </c>
      <c r="M7" s="59">
        <v>0</v>
      </c>
      <c r="N7" s="65">
        <v>0.9</v>
      </c>
      <c r="O7" s="57">
        <v>6.2</v>
      </c>
      <c r="P7" s="59">
        <v>8.4700000000000006</v>
      </c>
      <c r="Q7" s="59">
        <v>420.4</v>
      </c>
      <c r="R7" s="59">
        <v>1.5</v>
      </c>
      <c r="S7" s="59">
        <v>1</v>
      </c>
      <c r="T7" s="59">
        <v>0</v>
      </c>
      <c r="U7" s="59">
        <v>0</v>
      </c>
      <c r="V7" s="67">
        <v>1.01</v>
      </c>
      <c r="W7" s="72">
        <v>7.5</v>
      </c>
      <c r="X7" s="70">
        <v>7</v>
      </c>
      <c r="Y7" s="70">
        <v>1000</v>
      </c>
      <c r="Z7" s="70">
        <v>10</v>
      </c>
      <c r="AA7" s="70">
        <v>1.5</v>
      </c>
      <c r="AB7" s="70">
        <v>1</v>
      </c>
      <c r="AC7" s="70">
        <v>0.3</v>
      </c>
      <c r="AD7" s="76">
        <v>5</v>
      </c>
      <c r="AE7" s="72">
        <v>7.5</v>
      </c>
      <c r="AF7" s="70">
        <v>7</v>
      </c>
      <c r="AG7" s="70">
        <v>1000</v>
      </c>
      <c r="AH7" s="70">
        <v>10</v>
      </c>
      <c r="AI7" s="70">
        <v>1.5</v>
      </c>
      <c r="AJ7" s="70">
        <v>1</v>
      </c>
      <c r="AK7" s="70">
        <v>0.3</v>
      </c>
      <c r="AL7" s="76">
        <v>5</v>
      </c>
      <c r="AM7" s="82">
        <v>4</v>
      </c>
      <c r="AN7" s="80">
        <v>5</v>
      </c>
      <c r="AO7" s="80">
        <v>3</v>
      </c>
      <c r="AP7" s="80">
        <v>5</v>
      </c>
      <c r="AQ7" s="80">
        <v>4</v>
      </c>
      <c r="AR7" s="80">
        <v>4</v>
      </c>
      <c r="AS7" s="80">
        <v>3</v>
      </c>
      <c r="AT7" s="80">
        <v>3</v>
      </c>
      <c r="AU7" s="85">
        <f t="shared" si="2"/>
        <v>31</v>
      </c>
      <c r="AV7" s="88">
        <v>0</v>
      </c>
      <c r="AW7" s="86">
        <v>0</v>
      </c>
      <c r="AX7" s="86">
        <v>0</v>
      </c>
      <c r="AY7" s="86">
        <v>0</v>
      </c>
      <c r="AZ7" s="86">
        <v>0</v>
      </c>
      <c r="BA7" s="86">
        <v>0</v>
      </c>
      <c r="BB7" s="86">
        <v>0</v>
      </c>
      <c r="BC7" s="90">
        <v>0</v>
      </c>
      <c r="BD7" s="88">
        <v>0</v>
      </c>
      <c r="BE7" s="86">
        <v>0</v>
      </c>
      <c r="BF7" s="86">
        <v>0</v>
      </c>
      <c r="BG7" s="86">
        <v>0</v>
      </c>
      <c r="BH7" s="86">
        <v>0</v>
      </c>
      <c r="BI7" s="86">
        <v>0</v>
      </c>
      <c r="BJ7" s="86">
        <v>0</v>
      </c>
      <c r="BK7" s="90">
        <v>0</v>
      </c>
      <c r="BL7" s="95">
        <v>1</v>
      </c>
      <c r="BM7" s="93">
        <v>1</v>
      </c>
      <c r="BN7" s="93">
        <v>1</v>
      </c>
      <c r="BO7" s="93">
        <v>1</v>
      </c>
      <c r="BP7" s="93">
        <v>1</v>
      </c>
      <c r="BQ7" s="93">
        <v>1</v>
      </c>
      <c r="BR7" s="93">
        <v>1</v>
      </c>
      <c r="BS7" s="97">
        <v>1</v>
      </c>
      <c r="BT7" s="95">
        <v>1</v>
      </c>
      <c r="BU7" s="93">
        <v>1</v>
      </c>
      <c r="BV7" s="93">
        <v>1</v>
      </c>
      <c r="BW7" s="93">
        <v>1</v>
      </c>
      <c r="BX7" s="93">
        <v>1</v>
      </c>
      <c r="BY7" s="93">
        <v>1</v>
      </c>
      <c r="BZ7" s="93">
        <v>1</v>
      </c>
      <c r="CA7" s="97">
        <v>1</v>
      </c>
      <c r="CB7" s="102">
        <v>4</v>
      </c>
      <c r="CC7" s="100">
        <v>5</v>
      </c>
      <c r="CD7" s="100">
        <v>3</v>
      </c>
      <c r="CE7" s="100">
        <v>5</v>
      </c>
      <c r="CF7" s="100">
        <v>4</v>
      </c>
      <c r="CG7" s="100">
        <v>4</v>
      </c>
      <c r="CH7" s="100">
        <v>3</v>
      </c>
      <c r="CI7" s="100">
        <v>3</v>
      </c>
      <c r="CJ7" s="102">
        <v>4</v>
      </c>
      <c r="CK7" s="100">
        <v>5</v>
      </c>
      <c r="CL7" s="100">
        <v>3</v>
      </c>
      <c r="CM7" s="100">
        <v>5</v>
      </c>
      <c r="CN7" s="100">
        <v>4</v>
      </c>
      <c r="CO7" s="100">
        <v>4</v>
      </c>
      <c r="CP7" s="100">
        <v>3</v>
      </c>
      <c r="CQ7" s="100">
        <v>3</v>
      </c>
      <c r="CR7" s="106">
        <f t="shared" si="3"/>
        <v>31</v>
      </c>
      <c r="CS7" s="111">
        <f t="shared" si="4"/>
        <v>31</v>
      </c>
      <c r="CT7" s="177">
        <f t="shared" si="5"/>
        <v>0.12903225806451613</v>
      </c>
      <c r="CU7" s="178">
        <f t="shared" si="6"/>
        <v>0.16129032258064516</v>
      </c>
      <c r="CV7" s="178">
        <f t="shared" si="7"/>
        <v>9.6774193548387094E-2</v>
      </c>
      <c r="CW7" s="178">
        <f t="shared" si="8"/>
        <v>0.16129032258064516</v>
      </c>
      <c r="CX7" s="178">
        <f t="shared" si="9"/>
        <v>0.12903225806451613</v>
      </c>
      <c r="CY7" s="178">
        <f t="shared" si="10"/>
        <v>0.12903225806451613</v>
      </c>
      <c r="CZ7" s="178">
        <f t="shared" si="11"/>
        <v>9.6774193548387094E-2</v>
      </c>
      <c r="DA7" s="179">
        <f t="shared" si="12"/>
        <v>9.6774193548387094E-2</v>
      </c>
      <c r="DB7" s="177">
        <f t="shared" si="13"/>
        <v>0.12903225806451613</v>
      </c>
      <c r="DC7" s="178">
        <f t="shared" si="14"/>
        <v>0.16129032258064516</v>
      </c>
      <c r="DD7" s="178">
        <f t="shared" si="15"/>
        <v>9.6774193548387094E-2</v>
      </c>
      <c r="DE7" s="178">
        <f t="shared" si="16"/>
        <v>0.16129032258064516</v>
      </c>
      <c r="DF7" s="178">
        <f t="shared" si="17"/>
        <v>0.12903225806451613</v>
      </c>
      <c r="DG7" s="178">
        <f t="shared" si="18"/>
        <v>0.12903225806451613</v>
      </c>
      <c r="DH7" s="178">
        <f t="shared" si="19"/>
        <v>9.6774193548387094E-2</v>
      </c>
      <c r="DI7" s="179">
        <f t="shared" si="20"/>
        <v>9.6774193548387094E-2</v>
      </c>
      <c r="DJ7" s="121">
        <f t="shared" si="21"/>
        <v>85.333333333333343</v>
      </c>
      <c r="DK7" s="122">
        <f t="shared" si="22"/>
        <v>84.285714285714292</v>
      </c>
      <c r="DL7" s="122">
        <f t="shared" si="23"/>
        <v>41.099999999999994</v>
      </c>
      <c r="DM7" s="122">
        <f t="shared" si="24"/>
        <v>6</v>
      </c>
      <c r="DN7" s="122">
        <f t="shared" si="25"/>
        <v>0</v>
      </c>
      <c r="DO7" s="122">
        <f t="shared" si="26"/>
        <v>0</v>
      </c>
      <c r="DP7" s="122">
        <f t="shared" si="27"/>
        <v>0</v>
      </c>
      <c r="DQ7" s="123">
        <f t="shared" si="28"/>
        <v>18</v>
      </c>
      <c r="DR7" s="121">
        <f t="shared" si="29"/>
        <v>82.666666666666671</v>
      </c>
      <c r="DS7" s="122">
        <f t="shared" si="30"/>
        <v>121.00000000000001</v>
      </c>
      <c r="DT7" s="122">
        <f t="shared" si="31"/>
        <v>42.04</v>
      </c>
      <c r="DU7" s="122">
        <f t="shared" si="32"/>
        <v>15</v>
      </c>
      <c r="DV7" s="122">
        <f t="shared" si="33"/>
        <v>66.666666666666657</v>
      </c>
      <c r="DW7" s="122">
        <f t="shared" si="34"/>
        <v>0</v>
      </c>
      <c r="DX7" s="122">
        <f t="shared" si="35"/>
        <v>0</v>
      </c>
      <c r="DY7" s="123">
        <f t="shared" si="36"/>
        <v>20.200000000000003</v>
      </c>
      <c r="DZ7" s="128">
        <f t="shared" si="37"/>
        <v>11.010752688172044</v>
      </c>
      <c r="EA7" s="126">
        <f t="shared" si="38"/>
        <v>13.59447004608295</v>
      </c>
      <c r="EB7" s="126">
        <f t="shared" si="39"/>
        <v>3.9774193548387089</v>
      </c>
      <c r="EC7" s="126">
        <f t="shared" si="40"/>
        <v>0.967741935483871</v>
      </c>
      <c r="ED7" s="126">
        <f t="shared" si="41"/>
        <v>0</v>
      </c>
      <c r="EE7" s="126">
        <f t="shared" si="42"/>
        <v>0</v>
      </c>
      <c r="EF7" s="126">
        <f t="shared" si="43"/>
        <v>0</v>
      </c>
      <c r="EG7" s="130">
        <f t="shared" si="44"/>
        <v>1.7419354838709677</v>
      </c>
      <c r="EH7" s="128">
        <f t="shared" si="45"/>
        <v>10.666666666666668</v>
      </c>
      <c r="EI7" s="126">
        <f t="shared" si="46"/>
        <v>19.516129032258068</v>
      </c>
      <c r="EJ7" s="126">
        <f t="shared" si="47"/>
        <v>4.0683870967741935</v>
      </c>
      <c r="EK7" s="126">
        <f t="shared" si="48"/>
        <v>2.4193548387096775</v>
      </c>
      <c r="EL7" s="126">
        <f t="shared" si="49"/>
        <v>8.6021505376344063</v>
      </c>
      <c r="EM7" s="126">
        <f t="shared" si="50"/>
        <v>0</v>
      </c>
      <c r="EN7" s="126">
        <f t="shared" si="51"/>
        <v>0</v>
      </c>
      <c r="EO7" s="130">
        <f t="shared" si="52"/>
        <v>1.9548387096774196</v>
      </c>
      <c r="EP7" s="106">
        <f t="shared" si="53"/>
        <v>31.292319508448543</v>
      </c>
      <c r="EQ7" s="106">
        <f t="shared" si="53"/>
        <v>30.948233486943167</v>
      </c>
      <c r="ER7" s="186" t="s">
        <v>86</v>
      </c>
      <c r="ES7" s="186" t="s">
        <v>86</v>
      </c>
      <c r="ET7" t="str">
        <f t="shared" si="54"/>
        <v>good</v>
      </c>
      <c r="EU7" t="str">
        <f t="shared" si="54"/>
        <v>good</v>
      </c>
    </row>
    <row r="8" spans="1:151">
      <c r="A8" s="169" t="s">
        <v>6</v>
      </c>
      <c r="B8" s="164" t="s">
        <v>424</v>
      </c>
      <c r="C8" s="55" t="s">
        <v>444</v>
      </c>
      <c r="D8" s="163" t="s">
        <v>455</v>
      </c>
      <c r="E8" s="163" t="s">
        <v>479</v>
      </c>
      <c r="F8" s="170">
        <v>1020</v>
      </c>
      <c r="G8" s="57">
        <v>5.4</v>
      </c>
      <c r="H8" s="59">
        <v>6.64</v>
      </c>
      <c r="I8" s="59">
        <v>133.80000000000001</v>
      </c>
      <c r="J8" s="59">
        <v>0.9</v>
      </c>
      <c r="K8" s="59">
        <v>1</v>
      </c>
      <c r="L8" s="59">
        <v>0.01</v>
      </c>
      <c r="M8" s="59">
        <v>0</v>
      </c>
      <c r="N8" s="65">
        <v>0.88</v>
      </c>
      <c r="O8" s="57">
        <v>5.6</v>
      </c>
      <c r="P8" s="59">
        <v>8.85</v>
      </c>
      <c r="Q8" s="59">
        <v>103.3</v>
      </c>
      <c r="R8" s="59">
        <v>1.8</v>
      </c>
      <c r="S8" s="59">
        <v>2</v>
      </c>
      <c r="T8" s="59">
        <v>0.03</v>
      </c>
      <c r="U8" s="59">
        <v>0.01</v>
      </c>
      <c r="V8" s="67">
        <v>0.96</v>
      </c>
      <c r="W8" s="72">
        <v>7.5</v>
      </c>
      <c r="X8" s="70">
        <v>7</v>
      </c>
      <c r="Y8" s="70">
        <v>1000</v>
      </c>
      <c r="Z8" s="70">
        <v>10</v>
      </c>
      <c r="AA8" s="70">
        <v>1.5</v>
      </c>
      <c r="AB8" s="70">
        <v>1</v>
      </c>
      <c r="AC8" s="70">
        <v>0.3</v>
      </c>
      <c r="AD8" s="76">
        <v>5</v>
      </c>
      <c r="AE8" s="72">
        <v>7.5</v>
      </c>
      <c r="AF8" s="70">
        <v>7</v>
      </c>
      <c r="AG8" s="70">
        <v>1000</v>
      </c>
      <c r="AH8" s="70">
        <v>10</v>
      </c>
      <c r="AI8" s="70">
        <v>1.5</v>
      </c>
      <c r="AJ8" s="70">
        <v>1</v>
      </c>
      <c r="AK8" s="70">
        <v>0.3</v>
      </c>
      <c r="AL8" s="76">
        <v>5</v>
      </c>
      <c r="AM8" s="82">
        <v>4</v>
      </c>
      <c r="AN8" s="80">
        <v>5</v>
      </c>
      <c r="AO8" s="80">
        <v>3</v>
      </c>
      <c r="AP8" s="80">
        <v>5</v>
      </c>
      <c r="AQ8" s="80">
        <v>4</v>
      </c>
      <c r="AR8" s="80">
        <v>4</v>
      </c>
      <c r="AS8" s="80">
        <v>3</v>
      </c>
      <c r="AT8" s="80">
        <v>3</v>
      </c>
      <c r="AU8" s="85">
        <f t="shared" si="2"/>
        <v>31</v>
      </c>
      <c r="AV8" s="88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90">
        <v>0</v>
      </c>
      <c r="BD8" s="88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90">
        <v>0</v>
      </c>
      <c r="BL8" s="95">
        <v>1</v>
      </c>
      <c r="BM8" s="93">
        <v>1</v>
      </c>
      <c r="BN8" s="93">
        <v>1</v>
      </c>
      <c r="BO8" s="93">
        <v>1</v>
      </c>
      <c r="BP8" s="93">
        <v>1</v>
      </c>
      <c r="BQ8" s="93">
        <v>1</v>
      </c>
      <c r="BR8" s="93">
        <v>1</v>
      </c>
      <c r="BS8" s="97">
        <v>1</v>
      </c>
      <c r="BT8" s="95">
        <v>1</v>
      </c>
      <c r="BU8" s="93">
        <v>1</v>
      </c>
      <c r="BV8" s="93">
        <v>1</v>
      </c>
      <c r="BW8" s="93">
        <v>1</v>
      </c>
      <c r="BX8" s="93">
        <v>1</v>
      </c>
      <c r="BY8" s="93">
        <v>1</v>
      </c>
      <c r="BZ8" s="93">
        <v>1</v>
      </c>
      <c r="CA8" s="97">
        <v>1</v>
      </c>
      <c r="CB8" s="102">
        <v>4</v>
      </c>
      <c r="CC8" s="100">
        <v>5</v>
      </c>
      <c r="CD8" s="100">
        <v>3</v>
      </c>
      <c r="CE8" s="100">
        <v>5</v>
      </c>
      <c r="CF8" s="100">
        <v>4</v>
      </c>
      <c r="CG8" s="100">
        <v>4</v>
      </c>
      <c r="CH8" s="100">
        <v>3</v>
      </c>
      <c r="CI8" s="100">
        <v>3</v>
      </c>
      <c r="CJ8" s="102">
        <v>4</v>
      </c>
      <c r="CK8" s="100">
        <v>5</v>
      </c>
      <c r="CL8" s="100">
        <v>3</v>
      </c>
      <c r="CM8" s="100">
        <v>5</v>
      </c>
      <c r="CN8" s="100">
        <v>4</v>
      </c>
      <c r="CO8" s="100">
        <v>4</v>
      </c>
      <c r="CP8" s="100">
        <v>3</v>
      </c>
      <c r="CQ8" s="100">
        <v>3</v>
      </c>
      <c r="CR8" s="106">
        <f t="shared" si="3"/>
        <v>31</v>
      </c>
      <c r="CS8" s="111">
        <f t="shared" si="4"/>
        <v>31</v>
      </c>
      <c r="CT8" s="177">
        <f t="shared" si="5"/>
        <v>0.12903225806451613</v>
      </c>
      <c r="CU8" s="178">
        <f t="shared" si="6"/>
        <v>0.16129032258064516</v>
      </c>
      <c r="CV8" s="178">
        <f t="shared" si="7"/>
        <v>9.6774193548387094E-2</v>
      </c>
      <c r="CW8" s="178">
        <f t="shared" si="8"/>
        <v>0.16129032258064516</v>
      </c>
      <c r="CX8" s="178">
        <f t="shared" si="9"/>
        <v>0.12903225806451613</v>
      </c>
      <c r="CY8" s="178">
        <f t="shared" si="10"/>
        <v>0.12903225806451613</v>
      </c>
      <c r="CZ8" s="178">
        <f t="shared" si="11"/>
        <v>9.6774193548387094E-2</v>
      </c>
      <c r="DA8" s="179">
        <f t="shared" si="12"/>
        <v>9.6774193548387094E-2</v>
      </c>
      <c r="DB8" s="177">
        <f t="shared" si="13"/>
        <v>0.12903225806451613</v>
      </c>
      <c r="DC8" s="178">
        <f t="shared" si="14"/>
        <v>0.16129032258064516</v>
      </c>
      <c r="DD8" s="178">
        <f t="shared" si="15"/>
        <v>9.6774193548387094E-2</v>
      </c>
      <c r="DE8" s="178">
        <f t="shared" si="16"/>
        <v>0.16129032258064516</v>
      </c>
      <c r="DF8" s="178">
        <f t="shared" si="17"/>
        <v>0.12903225806451613</v>
      </c>
      <c r="DG8" s="178">
        <f t="shared" si="18"/>
        <v>0.12903225806451613</v>
      </c>
      <c r="DH8" s="178">
        <f t="shared" si="19"/>
        <v>9.6774193548387094E-2</v>
      </c>
      <c r="DI8" s="179">
        <f t="shared" si="20"/>
        <v>9.6774193548387094E-2</v>
      </c>
      <c r="DJ8" s="121">
        <f t="shared" si="21"/>
        <v>72.000000000000014</v>
      </c>
      <c r="DK8" s="122">
        <f t="shared" si="22"/>
        <v>94.857142857142847</v>
      </c>
      <c r="DL8" s="122">
        <f t="shared" si="23"/>
        <v>13.38</v>
      </c>
      <c r="DM8" s="122">
        <f t="shared" si="24"/>
        <v>9</v>
      </c>
      <c r="DN8" s="122">
        <f t="shared" si="25"/>
        <v>66.666666666666657</v>
      </c>
      <c r="DO8" s="122">
        <f t="shared" si="26"/>
        <v>1</v>
      </c>
      <c r="DP8" s="122">
        <f t="shared" si="27"/>
        <v>0</v>
      </c>
      <c r="DQ8" s="123">
        <f t="shared" si="28"/>
        <v>17.599999999999998</v>
      </c>
      <c r="DR8" s="121">
        <f t="shared" si="29"/>
        <v>74.666666666666657</v>
      </c>
      <c r="DS8" s="122">
        <f t="shared" si="30"/>
        <v>126.42857142857142</v>
      </c>
      <c r="DT8" s="122">
        <f t="shared" si="31"/>
        <v>10.33</v>
      </c>
      <c r="DU8" s="122">
        <f t="shared" si="32"/>
        <v>18</v>
      </c>
      <c r="DV8" s="122">
        <f t="shared" si="33"/>
        <v>133.33333333333331</v>
      </c>
      <c r="DW8" s="122">
        <f t="shared" si="34"/>
        <v>3</v>
      </c>
      <c r="DX8" s="122">
        <f t="shared" si="35"/>
        <v>3.3333333333333335</v>
      </c>
      <c r="DY8" s="123">
        <f t="shared" si="36"/>
        <v>19.2</v>
      </c>
      <c r="DZ8" s="128">
        <f t="shared" si="37"/>
        <v>9.2903225806451637</v>
      </c>
      <c r="EA8" s="126">
        <f t="shared" si="38"/>
        <v>15.299539170506911</v>
      </c>
      <c r="EB8" s="126">
        <f t="shared" si="39"/>
        <v>1.2948387096774194</v>
      </c>
      <c r="EC8" s="126">
        <f t="shared" si="40"/>
        <v>1.4516129032258065</v>
      </c>
      <c r="ED8" s="126">
        <f t="shared" si="41"/>
        <v>8.6021505376344063</v>
      </c>
      <c r="EE8" s="126">
        <f t="shared" si="42"/>
        <v>0.12903225806451613</v>
      </c>
      <c r="EF8" s="126">
        <f t="shared" si="43"/>
        <v>0</v>
      </c>
      <c r="EG8" s="130">
        <f t="shared" si="44"/>
        <v>1.7032258064516126</v>
      </c>
      <c r="EH8" s="128">
        <f t="shared" si="45"/>
        <v>9.6344086021505362</v>
      </c>
      <c r="EI8" s="126">
        <f t="shared" si="46"/>
        <v>20.39170506912442</v>
      </c>
      <c r="EJ8" s="126">
        <f t="shared" si="47"/>
        <v>0.99967741935483867</v>
      </c>
      <c r="EK8" s="126">
        <f t="shared" si="48"/>
        <v>2.903225806451613</v>
      </c>
      <c r="EL8" s="126">
        <f t="shared" si="49"/>
        <v>17.204301075268813</v>
      </c>
      <c r="EM8" s="126">
        <f t="shared" si="50"/>
        <v>0.38709677419354838</v>
      </c>
      <c r="EN8" s="126">
        <f t="shared" si="51"/>
        <v>0.32258064516129031</v>
      </c>
      <c r="EO8" s="130">
        <f t="shared" si="52"/>
        <v>1.8580645161290321</v>
      </c>
      <c r="EP8" s="106">
        <f t="shared" si="53"/>
        <v>37.770721966205841</v>
      </c>
      <c r="EQ8" s="106">
        <f t="shared" si="53"/>
        <v>38.114807987711217</v>
      </c>
      <c r="ER8" s="186" t="s">
        <v>86</v>
      </c>
      <c r="ES8" s="186" t="s">
        <v>86</v>
      </c>
      <c r="ET8" t="str">
        <f t="shared" si="54"/>
        <v>good</v>
      </c>
      <c r="EU8" t="str">
        <f t="shared" si="54"/>
        <v>good</v>
      </c>
    </row>
    <row r="9" spans="1:151">
      <c r="A9" s="169" t="s">
        <v>6</v>
      </c>
      <c r="B9" s="164" t="s">
        <v>425</v>
      </c>
      <c r="C9" s="55" t="s">
        <v>445</v>
      </c>
      <c r="D9" s="163" t="s">
        <v>456</v>
      </c>
      <c r="E9" s="163" t="s">
        <v>480</v>
      </c>
      <c r="F9" s="170">
        <v>1200</v>
      </c>
      <c r="G9" s="57">
        <v>6.1</v>
      </c>
      <c r="H9" s="59">
        <v>5.72</v>
      </c>
      <c r="I9" s="59">
        <v>414.3</v>
      </c>
      <c r="J9" s="59">
        <v>0.4</v>
      </c>
      <c r="K9" s="147">
        <v>1.5</v>
      </c>
      <c r="L9" s="59">
        <v>0</v>
      </c>
      <c r="M9" s="59">
        <v>0</v>
      </c>
      <c r="N9" s="65">
        <v>0.87</v>
      </c>
      <c r="O9" s="57">
        <v>7.3</v>
      </c>
      <c r="P9" s="59">
        <v>8.81</v>
      </c>
      <c r="Q9" s="59">
        <v>424.7</v>
      </c>
      <c r="R9" s="59">
        <v>2.2999999999999998</v>
      </c>
      <c r="S9" s="147">
        <v>2</v>
      </c>
      <c r="T9" s="59">
        <v>0.03</v>
      </c>
      <c r="U9" s="59">
        <v>0.05</v>
      </c>
      <c r="V9" s="67">
        <v>1.33</v>
      </c>
      <c r="W9" s="72">
        <v>7.5</v>
      </c>
      <c r="X9" s="70">
        <v>7</v>
      </c>
      <c r="Y9" s="70">
        <v>1000</v>
      </c>
      <c r="Z9" s="70">
        <v>10</v>
      </c>
      <c r="AA9" s="70">
        <v>1.5</v>
      </c>
      <c r="AB9" s="70">
        <v>1</v>
      </c>
      <c r="AC9" s="70">
        <v>0.3</v>
      </c>
      <c r="AD9" s="76">
        <v>5</v>
      </c>
      <c r="AE9" s="72">
        <v>7.5</v>
      </c>
      <c r="AF9" s="70">
        <v>7</v>
      </c>
      <c r="AG9" s="70">
        <v>1000</v>
      </c>
      <c r="AH9" s="70">
        <v>10</v>
      </c>
      <c r="AI9" s="70">
        <v>1.5</v>
      </c>
      <c r="AJ9" s="70">
        <v>1</v>
      </c>
      <c r="AK9" s="70">
        <v>0.3</v>
      </c>
      <c r="AL9" s="76">
        <v>5</v>
      </c>
      <c r="AM9" s="82">
        <v>4</v>
      </c>
      <c r="AN9" s="80">
        <v>5</v>
      </c>
      <c r="AO9" s="80">
        <v>3</v>
      </c>
      <c r="AP9" s="80">
        <v>5</v>
      </c>
      <c r="AQ9" s="80">
        <v>4</v>
      </c>
      <c r="AR9" s="80">
        <v>4</v>
      </c>
      <c r="AS9" s="80">
        <v>3</v>
      </c>
      <c r="AT9" s="80">
        <v>3</v>
      </c>
      <c r="AU9" s="85">
        <f t="shared" si="2"/>
        <v>31</v>
      </c>
      <c r="AV9" s="88">
        <v>0</v>
      </c>
      <c r="AW9" s="86">
        <v>0</v>
      </c>
      <c r="AX9" s="86">
        <v>0</v>
      </c>
      <c r="AY9" s="86">
        <v>0</v>
      </c>
      <c r="AZ9" s="86">
        <v>0</v>
      </c>
      <c r="BA9" s="86">
        <v>0</v>
      </c>
      <c r="BB9" s="86">
        <v>0</v>
      </c>
      <c r="BC9" s="90">
        <v>0</v>
      </c>
      <c r="BD9" s="88">
        <v>0</v>
      </c>
      <c r="BE9" s="86">
        <v>0</v>
      </c>
      <c r="BF9" s="86">
        <v>0</v>
      </c>
      <c r="BG9" s="86">
        <v>0</v>
      </c>
      <c r="BH9" s="86">
        <v>0</v>
      </c>
      <c r="BI9" s="86">
        <v>0</v>
      </c>
      <c r="BJ9" s="86">
        <v>0</v>
      </c>
      <c r="BK9" s="90">
        <v>0</v>
      </c>
      <c r="BL9" s="95">
        <v>1</v>
      </c>
      <c r="BM9" s="93">
        <v>1</v>
      </c>
      <c r="BN9" s="93">
        <v>1</v>
      </c>
      <c r="BO9" s="93">
        <v>1</v>
      </c>
      <c r="BP9" s="93">
        <v>1</v>
      </c>
      <c r="BQ9" s="93">
        <v>1</v>
      </c>
      <c r="BR9" s="93">
        <v>1</v>
      </c>
      <c r="BS9" s="97">
        <v>1</v>
      </c>
      <c r="BT9" s="95">
        <v>1</v>
      </c>
      <c r="BU9" s="93">
        <v>1</v>
      </c>
      <c r="BV9" s="93">
        <v>1</v>
      </c>
      <c r="BW9" s="93">
        <v>1</v>
      </c>
      <c r="BX9" s="93">
        <v>1</v>
      </c>
      <c r="BY9" s="93">
        <v>1</v>
      </c>
      <c r="BZ9" s="93">
        <v>1</v>
      </c>
      <c r="CA9" s="97">
        <v>1</v>
      </c>
      <c r="CB9" s="102">
        <v>4</v>
      </c>
      <c r="CC9" s="100">
        <v>5</v>
      </c>
      <c r="CD9" s="100">
        <v>3</v>
      </c>
      <c r="CE9" s="100">
        <v>5</v>
      </c>
      <c r="CF9" s="100">
        <v>4</v>
      </c>
      <c r="CG9" s="100">
        <v>4</v>
      </c>
      <c r="CH9" s="100">
        <v>3</v>
      </c>
      <c r="CI9" s="100">
        <v>3</v>
      </c>
      <c r="CJ9" s="102">
        <v>4</v>
      </c>
      <c r="CK9" s="100">
        <v>5</v>
      </c>
      <c r="CL9" s="100">
        <v>3</v>
      </c>
      <c r="CM9" s="100">
        <v>5</v>
      </c>
      <c r="CN9" s="100">
        <v>4</v>
      </c>
      <c r="CO9" s="100">
        <v>4</v>
      </c>
      <c r="CP9" s="100">
        <v>3</v>
      </c>
      <c r="CQ9" s="100">
        <v>3</v>
      </c>
      <c r="CR9" s="106">
        <f t="shared" si="3"/>
        <v>31</v>
      </c>
      <c r="CS9" s="111">
        <f t="shared" si="4"/>
        <v>31</v>
      </c>
      <c r="CT9" s="177">
        <f t="shared" si="5"/>
        <v>0.12903225806451613</v>
      </c>
      <c r="CU9" s="178">
        <f t="shared" si="6"/>
        <v>0.16129032258064516</v>
      </c>
      <c r="CV9" s="178">
        <f t="shared" si="7"/>
        <v>9.6774193548387094E-2</v>
      </c>
      <c r="CW9" s="178">
        <f t="shared" si="8"/>
        <v>0.16129032258064516</v>
      </c>
      <c r="CX9" s="178">
        <f t="shared" si="9"/>
        <v>0.12903225806451613</v>
      </c>
      <c r="CY9" s="178">
        <f t="shared" si="10"/>
        <v>0.12903225806451613</v>
      </c>
      <c r="CZ9" s="178">
        <f t="shared" si="11"/>
        <v>9.6774193548387094E-2</v>
      </c>
      <c r="DA9" s="179">
        <f t="shared" si="12"/>
        <v>9.6774193548387094E-2</v>
      </c>
      <c r="DB9" s="177">
        <f t="shared" si="13"/>
        <v>0.12903225806451613</v>
      </c>
      <c r="DC9" s="178">
        <f t="shared" si="14"/>
        <v>0.16129032258064516</v>
      </c>
      <c r="DD9" s="178">
        <f t="shared" si="15"/>
        <v>9.6774193548387094E-2</v>
      </c>
      <c r="DE9" s="178">
        <f t="shared" si="16"/>
        <v>0.16129032258064516</v>
      </c>
      <c r="DF9" s="178">
        <f t="shared" si="17"/>
        <v>0.12903225806451613</v>
      </c>
      <c r="DG9" s="178">
        <f t="shared" si="18"/>
        <v>0.12903225806451613</v>
      </c>
      <c r="DH9" s="178">
        <f t="shared" si="19"/>
        <v>9.6774193548387094E-2</v>
      </c>
      <c r="DI9" s="179">
        <f t="shared" si="20"/>
        <v>9.6774193548387094E-2</v>
      </c>
      <c r="DJ9" s="121">
        <f t="shared" si="21"/>
        <v>81.333333333333329</v>
      </c>
      <c r="DK9" s="122">
        <f t="shared" si="22"/>
        <v>81.714285714285708</v>
      </c>
      <c r="DL9" s="122">
        <f t="shared" si="23"/>
        <v>41.43</v>
      </c>
      <c r="DM9" s="122">
        <f t="shared" si="24"/>
        <v>4</v>
      </c>
      <c r="DN9" s="122">
        <f t="shared" si="25"/>
        <v>100</v>
      </c>
      <c r="DO9" s="122">
        <f t="shared" si="26"/>
        <v>0</v>
      </c>
      <c r="DP9" s="122">
        <f t="shared" si="27"/>
        <v>0</v>
      </c>
      <c r="DQ9" s="123">
        <f t="shared" si="28"/>
        <v>17.399999999999999</v>
      </c>
      <c r="DR9" s="121">
        <f t="shared" si="29"/>
        <v>97.333333333333329</v>
      </c>
      <c r="DS9" s="122">
        <f t="shared" si="30"/>
        <v>125.85714285714286</v>
      </c>
      <c r="DT9" s="122">
        <f t="shared" si="31"/>
        <v>42.47</v>
      </c>
      <c r="DU9" s="122">
        <f t="shared" si="32"/>
        <v>23</v>
      </c>
      <c r="DV9" s="122">
        <f t="shared" si="33"/>
        <v>133.33333333333331</v>
      </c>
      <c r="DW9" s="122">
        <f t="shared" si="34"/>
        <v>3</v>
      </c>
      <c r="DX9" s="122">
        <f t="shared" si="35"/>
        <v>16.666666666666668</v>
      </c>
      <c r="DY9" s="123">
        <f t="shared" si="36"/>
        <v>26.6</v>
      </c>
      <c r="DZ9" s="128">
        <f t="shared" si="37"/>
        <v>10.494623655913978</v>
      </c>
      <c r="EA9" s="126">
        <f t="shared" si="38"/>
        <v>13.179723502304146</v>
      </c>
      <c r="EB9" s="126">
        <f t="shared" si="39"/>
        <v>4.0093548387096769</v>
      </c>
      <c r="EC9" s="126">
        <f t="shared" si="40"/>
        <v>0.64516129032258063</v>
      </c>
      <c r="ED9" s="126">
        <f t="shared" si="41"/>
        <v>12.903225806451612</v>
      </c>
      <c r="EE9" s="126">
        <f t="shared" si="42"/>
        <v>0</v>
      </c>
      <c r="EF9" s="126">
        <f t="shared" si="43"/>
        <v>0</v>
      </c>
      <c r="EG9" s="130">
        <f t="shared" si="44"/>
        <v>1.6838709677419352</v>
      </c>
      <c r="EH9" s="128">
        <f t="shared" si="45"/>
        <v>12.559139784946236</v>
      </c>
      <c r="EI9" s="126">
        <f t="shared" si="46"/>
        <v>20.299539170506911</v>
      </c>
      <c r="EJ9" s="126">
        <f t="shared" si="47"/>
        <v>4.1099999999999994</v>
      </c>
      <c r="EK9" s="126">
        <f t="shared" si="48"/>
        <v>3.7096774193548385</v>
      </c>
      <c r="EL9" s="126">
        <f t="shared" si="49"/>
        <v>17.204301075268813</v>
      </c>
      <c r="EM9" s="126">
        <f t="shared" si="50"/>
        <v>0.38709677419354838</v>
      </c>
      <c r="EN9" s="126">
        <f t="shared" si="51"/>
        <v>1.6129032258064517</v>
      </c>
      <c r="EO9" s="130">
        <f t="shared" si="52"/>
        <v>2.5741935483870968</v>
      </c>
      <c r="EP9" s="106">
        <f t="shared" si="53"/>
        <v>42.915960061443926</v>
      </c>
      <c r="EQ9" s="106">
        <f t="shared" si="53"/>
        <v>44.980476190476182</v>
      </c>
      <c r="ER9" s="186" t="s">
        <v>86</v>
      </c>
      <c r="ES9" s="186" t="s">
        <v>86</v>
      </c>
      <c r="ET9" t="str">
        <f t="shared" si="54"/>
        <v>good</v>
      </c>
      <c r="EU9" t="str">
        <f t="shared" si="54"/>
        <v>good</v>
      </c>
    </row>
    <row r="10" spans="1:151">
      <c r="A10" s="169" t="s">
        <v>6</v>
      </c>
      <c r="B10" s="163" t="s">
        <v>426</v>
      </c>
      <c r="C10" s="55" t="s">
        <v>444</v>
      </c>
      <c r="D10" s="163" t="s">
        <v>457</v>
      </c>
      <c r="E10" s="163" t="s">
        <v>481</v>
      </c>
      <c r="F10" s="170">
        <v>950</v>
      </c>
      <c r="G10" s="57">
        <v>6.5</v>
      </c>
      <c r="H10" s="59">
        <v>6.33</v>
      </c>
      <c r="I10" s="59">
        <v>333.8</v>
      </c>
      <c r="J10" s="59">
        <v>0</v>
      </c>
      <c r="K10" s="59">
        <v>2</v>
      </c>
      <c r="L10" s="59">
        <v>0.01</v>
      </c>
      <c r="M10" s="59">
        <v>0</v>
      </c>
      <c r="N10" s="65">
        <v>0.83</v>
      </c>
      <c r="O10" s="57">
        <v>5.6</v>
      </c>
      <c r="P10" s="59">
        <v>8.6300000000000008</v>
      </c>
      <c r="Q10" s="59">
        <v>381.1</v>
      </c>
      <c r="R10" s="59">
        <v>0</v>
      </c>
      <c r="S10" s="59">
        <v>1</v>
      </c>
      <c r="T10" s="59">
        <v>0.03</v>
      </c>
      <c r="U10" s="59">
        <v>0.03</v>
      </c>
      <c r="V10" s="67">
        <v>0.72</v>
      </c>
      <c r="W10" s="72">
        <v>7.5</v>
      </c>
      <c r="X10" s="70">
        <v>7</v>
      </c>
      <c r="Y10" s="70">
        <v>1000</v>
      </c>
      <c r="Z10" s="70">
        <v>10</v>
      </c>
      <c r="AA10" s="70">
        <v>1.5</v>
      </c>
      <c r="AB10" s="70">
        <v>1</v>
      </c>
      <c r="AC10" s="70">
        <v>0.3</v>
      </c>
      <c r="AD10" s="76">
        <v>5</v>
      </c>
      <c r="AE10" s="72">
        <v>7.5</v>
      </c>
      <c r="AF10" s="70">
        <v>7</v>
      </c>
      <c r="AG10" s="70">
        <v>1000</v>
      </c>
      <c r="AH10" s="70">
        <v>10</v>
      </c>
      <c r="AI10" s="70">
        <v>1.5</v>
      </c>
      <c r="AJ10" s="70">
        <v>1</v>
      </c>
      <c r="AK10" s="70">
        <v>0.3</v>
      </c>
      <c r="AL10" s="76">
        <v>5</v>
      </c>
      <c r="AM10" s="82">
        <v>4</v>
      </c>
      <c r="AN10" s="80">
        <v>5</v>
      </c>
      <c r="AO10" s="80">
        <v>3</v>
      </c>
      <c r="AP10" s="80">
        <v>5</v>
      </c>
      <c r="AQ10" s="80">
        <v>4</v>
      </c>
      <c r="AR10" s="80">
        <v>4</v>
      </c>
      <c r="AS10" s="80">
        <v>3</v>
      </c>
      <c r="AT10" s="80">
        <v>3</v>
      </c>
      <c r="AU10" s="85">
        <f t="shared" si="2"/>
        <v>31</v>
      </c>
      <c r="AV10" s="88">
        <v>0</v>
      </c>
      <c r="AW10" s="86">
        <v>0</v>
      </c>
      <c r="AX10" s="86">
        <v>0</v>
      </c>
      <c r="AY10" s="86">
        <v>0</v>
      </c>
      <c r="AZ10" s="86">
        <v>0</v>
      </c>
      <c r="BA10" s="86">
        <v>0</v>
      </c>
      <c r="BB10" s="86">
        <v>0</v>
      </c>
      <c r="BC10" s="90">
        <v>0</v>
      </c>
      <c r="BD10" s="88">
        <v>0</v>
      </c>
      <c r="BE10" s="86">
        <v>0</v>
      </c>
      <c r="BF10" s="86">
        <v>0</v>
      </c>
      <c r="BG10" s="86">
        <v>0</v>
      </c>
      <c r="BH10" s="86">
        <v>0</v>
      </c>
      <c r="BI10" s="86">
        <v>0</v>
      </c>
      <c r="BJ10" s="86">
        <v>0</v>
      </c>
      <c r="BK10" s="90">
        <v>0</v>
      </c>
      <c r="BL10" s="95">
        <v>1</v>
      </c>
      <c r="BM10" s="93">
        <v>1</v>
      </c>
      <c r="BN10" s="93">
        <v>1</v>
      </c>
      <c r="BO10" s="93">
        <v>1</v>
      </c>
      <c r="BP10" s="93">
        <v>1</v>
      </c>
      <c r="BQ10" s="93">
        <v>1</v>
      </c>
      <c r="BR10" s="93">
        <v>1</v>
      </c>
      <c r="BS10" s="97">
        <v>1</v>
      </c>
      <c r="BT10" s="95">
        <v>1</v>
      </c>
      <c r="BU10" s="93">
        <v>1</v>
      </c>
      <c r="BV10" s="93">
        <v>1</v>
      </c>
      <c r="BW10" s="93">
        <v>1</v>
      </c>
      <c r="BX10" s="93">
        <v>1</v>
      </c>
      <c r="BY10" s="93">
        <v>1</v>
      </c>
      <c r="BZ10" s="93">
        <v>1</v>
      </c>
      <c r="CA10" s="97">
        <v>1</v>
      </c>
      <c r="CB10" s="102">
        <v>4</v>
      </c>
      <c r="CC10" s="100">
        <v>5</v>
      </c>
      <c r="CD10" s="100">
        <v>3</v>
      </c>
      <c r="CE10" s="100">
        <v>5</v>
      </c>
      <c r="CF10" s="100">
        <v>4</v>
      </c>
      <c r="CG10" s="100">
        <v>4</v>
      </c>
      <c r="CH10" s="100">
        <v>3</v>
      </c>
      <c r="CI10" s="100">
        <v>3</v>
      </c>
      <c r="CJ10" s="102">
        <v>4</v>
      </c>
      <c r="CK10" s="100">
        <v>5</v>
      </c>
      <c r="CL10" s="100">
        <v>3</v>
      </c>
      <c r="CM10" s="100">
        <v>5</v>
      </c>
      <c r="CN10" s="100">
        <v>4</v>
      </c>
      <c r="CO10" s="100">
        <v>4</v>
      </c>
      <c r="CP10" s="100">
        <v>3</v>
      </c>
      <c r="CQ10" s="100">
        <v>3</v>
      </c>
      <c r="CR10" s="106">
        <f t="shared" si="3"/>
        <v>31</v>
      </c>
      <c r="CS10" s="111">
        <f t="shared" si="4"/>
        <v>31</v>
      </c>
      <c r="CT10" s="177">
        <f t="shared" si="5"/>
        <v>0.12903225806451613</v>
      </c>
      <c r="CU10" s="178">
        <f t="shared" si="6"/>
        <v>0.16129032258064516</v>
      </c>
      <c r="CV10" s="178">
        <f t="shared" si="7"/>
        <v>9.6774193548387094E-2</v>
      </c>
      <c r="CW10" s="178">
        <f t="shared" si="8"/>
        <v>0.16129032258064516</v>
      </c>
      <c r="CX10" s="178">
        <f t="shared" si="9"/>
        <v>0.12903225806451613</v>
      </c>
      <c r="CY10" s="178">
        <f t="shared" si="10"/>
        <v>0.12903225806451613</v>
      </c>
      <c r="CZ10" s="178">
        <f t="shared" si="11"/>
        <v>9.6774193548387094E-2</v>
      </c>
      <c r="DA10" s="179">
        <f t="shared" si="12"/>
        <v>9.6774193548387094E-2</v>
      </c>
      <c r="DB10" s="177">
        <f t="shared" si="13"/>
        <v>0.12903225806451613</v>
      </c>
      <c r="DC10" s="178">
        <f t="shared" si="14"/>
        <v>0.16129032258064516</v>
      </c>
      <c r="DD10" s="178">
        <f t="shared" si="15"/>
        <v>9.6774193548387094E-2</v>
      </c>
      <c r="DE10" s="178">
        <f t="shared" si="16"/>
        <v>0.16129032258064516</v>
      </c>
      <c r="DF10" s="178">
        <f t="shared" si="17"/>
        <v>0.12903225806451613</v>
      </c>
      <c r="DG10" s="178">
        <f t="shared" si="18"/>
        <v>0.12903225806451613</v>
      </c>
      <c r="DH10" s="178">
        <f t="shared" si="19"/>
        <v>9.6774193548387094E-2</v>
      </c>
      <c r="DI10" s="179">
        <f t="shared" si="20"/>
        <v>9.6774193548387094E-2</v>
      </c>
      <c r="DJ10" s="121">
        <f t="shared" si="21"/>
        <v>86.666666666666671</v>
      </c>
      <c r="DK10" s="122">
        <f t="shared" si="22"/>
        <v>90.428571428571431</v>
      </c>
      <c r="DL10" s="122">
        <f t="shared" si="23"/>
        <v>33.379999999999995</v>
      </c>
      <c r="DM10" s="122">
        <f t="shared" si="24"/>
        <v>0</v>
      </c>
      <c r="DN10" s="122">
        <f t="shared" si="25"/>
        <v>133.33333333333331</v>
      </c>
      <c r="DO10" s="122">
        <f t="shared" si="26"/>
        <v>1</v>
      </c>
      <c r="DP10" s="122">
        <f t="shared" si="27"/>
        <v>0</v>
      </c>
      <c r="DQ10" s="123">
        <f t="shared" si="28"/>
        <v>16.599999999999998</v>
      </c>
      <c r="DR10" s="121">
        <f t="shared" si="29"/>
        <v>74.666666666666657</v>
      </c>
      <c r="DS10" s="122">
        <f t="shared" si="30"/>
        <v>123.28571428571429</v>
      </c>
      <c r="DT10" s="122">
        <f t="shared" si="31"/>
        <v>38.110000000000007</v>
      </c>
      <c r="DU10" s="122">
        <f t="shared" si="32"/>
        <v>0</v>
      </c>
      <c r="DV10" s="122">
        <f t="shared" si="33"/>
        <v>66.666666666666657</v>
      </c>
      <c r="DW10" s="122">
        <f t="shared" si="34"/>
        <v>3</v>
      </c>
      <c r="DX10" s="122">
        <f t="shared" si="35"/>
        <v>10</v>
      </c>
      <c r="DY10" s="123">
        <f t="shared" si="36"/>
        <v>14.399999999999999</v>
      </c>
      <c r="DZ10" s="128">
        <f t="shared" si="37"/>
        <v>11.182795698924732</v>
      </c>
      <c r="EA10" s="126">
        <f t="shared" si="38"/>
        <v>14.585253456221198</v>
      </c>
      <c r="EB10" s="126">
        <f t="shared" si="39"/>
        <v>3.230322580645161</v>
      </c>
      <c r="EC10" s="126">
        <f t="shared" si="40"/>
        <v>0</v>
      </c>
      <c r="ED10" s="126">
        <f t="shared" si="41"/>
        <v>17.204301075268813</v>
      </c>
      <c r="EE10" s="126">
        <f t="shared" si="42"/>
        <v>0.12903225806451613</v>
      </c>
      <c r="EF10" s="126">
        <f t="shared" si="43"/>
        <v>0</v>
      </c>
      <c r="EG10" s="130">
        <f t="shared" si="44"/>
        <v>1.6064516129032256</v>
      </c>
      <c r="EH10" s="128">
        <f t="shared" si="45"/>
        <v>9.6344086021505362</v>
      </c>
      <c r="EI10" s="126">
        <f t="shared" si="46"/>
        <v>19.88479262672811</v>
      </c>
      <c r="EJ10" s="126">
        <f t="shared" si="47"/>
        <v>3.6880645161290326</v>
      </c>
      <c r="EK10" s="126">
        <f t="shared" si="48"/>
        <v>0</v>
      </c>
      <c r="EL10" s="126">
        <f t="shared" si="49"/>
        <v>8.6021505376344063</v>
      </c>
      <c r="EM10" s="126">
        <f t="shared" si="50"/>
        <v>0.38709677419354838</v>
      </c>
      <c r="EN10" s="126">
        <f t="shared" si="51"/>
        <v>0.967741935483871</v>
      </c>
      <c r="EO10" s="130">
        <f t="shared" si="52"/>
        <v>1.393548387096774</v>
      </c>
      <c r="EP10" s="106">
        <f t="shared" si="53"/>
        <v>47.938156682027653</v>
      </c>
      <c r="EQ10" s="106">
        <f t="shared" si="53"/>
        <v>46.389769585253454</v>
      </c>
      <c r="ER10" s="186" t="s">
        <v>86</v>
      </c>
      <c r="ES10" s="186" t="s">
        <v>86</v>
      </c>
      <c r="ET10" t="str">
        <f t="shared" si="54"/>
        <v>good</v>
      </c>
      <c r="EU10" t="str">
        <f t="shared" si="54"/>
        <v>good</v>
      </c>
    </row>
    <row r="11" spans="1:151">
      <c r="A11" s="169" t="s">
        <v>6</v>
      </c>
      <c r="B11" s="163" t="s">
        <v>427</v>
      </c>
      <c r="C11" s="55" t="s">
        <v>443</v>
      </c>
      <c r="D11" s="163" t="s">
        <v>458</v>
      </c>
      <c r="E11" s="163" t="s">
        <v>482</v>
      </c>
      <c r="F11" s="170">
        <v>822</v>
      </c>
      <c r="G11" s="57">
        <v>6.95</v>
      </c>
      <c r="H11" s="59">
        <v>5.56</v>
      </c>
      <c r="I11" s="59">
        <v>1072</v>
      </c>
      <c r="J11" s="59">
        <v>2.33</v>
      </c>
      <c r="K11" s="59">
        <v>2</v>
      </c>
      <c r="L11" s="59">
        <v>0</v>
      </c>
      <c r="M11" s="59">
        <v>0</v>
      </c>
      <c r="N11" s="65">
        <v>4.53</v>
      </c>
      <c r="O11" s="57">
        <v>6.8</v>
      </c>
      <c r="P11" s="59">
        <v>7.7</v>
      </c>
      <c r="Q11" s="59">
        <v>626.1</v>
      </c>
      <c r="R11" s="59">
        <v>1</v>
      </c>
      <c r="S11" s="59">
        <v>2</v>
      </c>
      <c r="T11" s="59">
        <v>0</v>
      </c>
      <c r="U11" s="59">
        <v>0.08</v>
      </c>
      <c r="V11" s="67">
        <v>1.39</v>
      </c>
      <c r="W11" s="72">
        <v>7.5</v>
      </c>
      <c r="X11" s="70">
        <v>7</v>
      </c>
      <c r="Y11" s="70">
        <v>1000</v>
      </c>
      <c r="Z11" s="70">
        <v>10</v>
      </c>
      <c r="AA11" s="70">
        <v>1.5</v>
      </c>
      <c r="AB11" s="70">
        <v>1</v>
      </c>
      <c r="AC11" s="70">
        <v>0.3</v>
      </c>
      <c r="AD11" s="76">
        <v>5</v>
      </c>
      <c r="AE11" s="72">
        <v>7.5</v>
      </c>
      <c r="AF11" s="70">
        <v>7</v>
      </c>
      <c r="AG11" s="70">
        <v>1000</v>
      </c>
      <c r="AH11" s="70">
        <v>10</v>
      </c>
      <c r="AI11" s="70">
        <v>1.5</v>
      </c>
      <c r="AJ11" s="70">
        <v>1</v>
      </c>
      <c r="AK11" s="70">
        <v>0.3</v>
      </c>
      <c r="AL11" s="76">
        <v>5</v>
      </c>
      <c r="AM11" s="82">
        <v>4</v>
      </c>
      <c r="AN11" s="80">
        <v>5</v>
      </c>
      <c r="AO11" s="80">
        <v>3</v>
      </c>
      <c r="AP11" s="80">
        <v>5</v>
      </c>
      <c r="AQ11" s="80">
        <v>4</v>
      </c>
      <c r="AR11" s="80">
        <v>4</v>
      </c>
      <c r="AS11" s="80">
        <v>3</v>
      </c>
      <c r="AT11" s="80">
        <v>3</v>
      </c>
      <c r="AU11" s="85">
        <f t="shared" si="2"/>
        <v>31</v>
      </c>
      <c r="AV11" s="88">
        <v>0</v>
      </c>
      <c r="AW11" s="86">
        <v>0</v>
      </c>
      <c r="AX11" s="86">
        <v>0</v>
      </c>
      <c r="AY11" s="86">
        <v>0</v>
      </c>
      <c r="AZ11" s="86">
        <v>0</v>
      </c>
      <c r="BA11" s="86">
        <v>0</v>
      </c>
      <c r="BB11" s="86">
        <v>0</v>
      </c>
      <c r="BC11" s="90">
        <v>0</v>
      </c>
      <c r="BD11" s="88">
        <v>0</v>
      </c>
      <c r="BE11" s="86">
        <v>0</v>
      </c>
      <c r="BF11" s="86">
        <v>0</v>
      </c>
      <c r="BG11" s="86">
        <v>0</v>
      </c>
      <c r="BH11" s="86">
        <v>0</v>
      </c>
      <c r="BI11" s="86">
        <v>0</v>
      </c>
      <c r="BJ11" s="86">
        <v>0</v>
      </c>
      <c r="BK11" s="90">
        <v>0</v>
      </c>
      <c r="BL11" s="95">
        <v>1</v>
      </c>
      <c r="BM11" s="93">
        <v>1</v>
      </c>
      <c r="BN11" s="93">
        <v>1</v>
      </c>
      <c r="BO11" s="93">
        <v>1</v>
      </c>
      <c r="BP11" s="93">
        <v>1</v>
      </c>
      <c r="BQ11" s="93">
        <v>1</v>
      </c>
      <c r="BR11" s="93">
        <v>1</v>
      </c>
      <c r="BS11" s="97">
        <v>1</v>
      </c>
      <c r="BT11" s="95">
        <v>1</v>
      </c>
      <c r="BU11" s="93">
        <v>1</v>
      </c>
      <c r="BV11" s="93">
        <v>1</v>
      </c>
      <c r="BW11" s="93">
        <v>1</v>
      </c>
      <c r="BX11" s="93">
        <v>1</v>
      </c>
      <c r="BY11" s="93">
        <v>1</v>
      </c>
      <c r="BZ11" s="93">
        <v>1</v>
      </c>
      <c r="CA11" s="97">
        <v>1</v>
      </c>
      <c r="CB11" s="102">
        <v>4</v>
      </c>
      <c r="CC11" s="100">
        <v>5</v>
      </c>
      <c r="CD11" s="100">
        <v>3</v>
      </c>
      <c r="CE11" s="100">
        <v>5</v>
      </c>
      <c r="CF11" s="100">
        <v>4</v>
      </c>
      <c r="CG11" s="100">
        <v>4</v>
      </c>
      <c r="CH11" s="100">
        <v>3</v>
      </c>
      <c r="CI11" s="100">
        <v>3</v>
      </c>
      <c r="CJ11" s="102">
        <v>4</v>
      </c>
      <c r="CK11" s="100">
        <v>5</v>
      </c>
      <c r="CL11" s="100">
        <v>3</v>
      </c>
      <c r="CM11" s="100">
        <v>5</v>
      </c>
      <c r="CN11" s="100">
        <v>4</v>
      </c>
      <c r="CO11" s="100">
        <v>4</v>
      </c>
      <c r="CP11" s="100">
        <v>3</v>
      </c>
      <c r="CQ11" s="100">
        <v>3</v>
      </c>
      <c r="CR11" s="106">
        <f t="shared" si="3"/>
        <v>31</v>
      </c>
      <c r="CS11" s="111">
        <f t="shared" si="4"/>
        <v>31</v>
      </c>
      <c r="CT11" s="177">
        <f t="shared" si="5"/>
        <v>0.12903225806451613</v>
      </c>
      <c r="CU11" s="178">
        <f t="shared" si="6"/>
        <v>0.16129032258064516</v>
      </c>
      <c r="CV11" s="178">
        <f t="shared" si="7"/>
        <v>9.6774193548387094E-2</v>
      </c>
      <c r="CW11" s="178">
        <f t="shared" si="8"/>
        <v>0.16129032258064516</v>
      </c>
      <c r="CX11" s="178">
        <f t="shared" si="9"/>
        <v>0.12903225806451613</v>
      </c>
      <c r="CY11" s="178">
        <f t="shared" si="10"/>
        <v>0.12903225806451613</v>
      </c>
      <c r="CZ11" s="178">
        <f t="shared" si="11"/>
        <v>9.6774193548387094E-2</v>
      </c>
      <c r="DA11" s="179">
        <f t="shared" si="12"/>
        <v>9.6774193548387094E-2</v>
      </c>
      <c r="DB11" s="177">
        <f t="shared" si="13"/>
        <v>0.12903225806451613</v>
      </c>
      <c r="DC11" s="178">
        <f t="shared" si="14"/>
        <v>0.16129032258064516</v>
      </c>
      <c r="DD11" s="178">
        <f t="shared" si="15"/>
        <v>9.6774193548387094E-2</v>
      </c>
      <c r="DE11" s="178">
        <f t="shared" si="16"/>
        <v>0.16129032258064516</v>
      </c>
      <c r="DF11" s="178">
        <f t="shared" si="17"/>
        <v>0.12903225806451613</v>
      </c>
      <c r="DG11" s="178">
        <f t="shared" si="18"/>
        <v>0.12903225806451613</v>
      </c>
      <c r="DH11" s="178">
        <f t="shared" si="19"/>
        <v>9.6774193548387094E-2</v>
      </c>
      <c r="DI11" s="179">
        <f t="shared" si="20"/>
        <v>9.6774193548387094E-2</v>
      </c>
      <c r="DJ11" s="121">
        <f t="shared" si="21"/>
        <v>92.666666666666657</v>
      </c>
      <c r="DK11" s="122">
        <f t="shared" si="22"/>
        <v>79.428571428571431</v>
      </c>
      <c r="DL11" s="122">
        <f t="shared" si="23"/>
        <v>107.2</v>
      </c>
      <c r="DM11" s="122">
        <f t="shared" si="24"/>
        <v>23.3</v>
      </c>
      <c r="DN11" s="122">
        <f t="shared" si="25"/>
        <v>133.33333333333331</v>
      </c>
      <c r="DO11" s="122">
        <f t="shared" si="26"/>
        <v>0</v>
      </c>
      <c r="DP11" s="122">
        <f t="shared" si="27"/>
        <v>0</v>
      </c>
      <c r="DQ11" s="123">
        <f t="shared" si="28"/>
        <v>90.600000000000009</v>
      </c>
      <c r="DR11" s="121">
        <f t="shared" si="29"/>
        <v>90.666666666666657</v>
      </c>
      <c r="DS11" s="122">
        <f t="shared" si="30"/>
        <v>110.00000000000001</v>
      </c>
      <c r="DT11" s="122">
        <f t="shared" si="31"/>
        <v>62.61</v>
      </c>
      <c r="DU11" s="122">
        <f t="shared" si="32"/>
        <v>10</v>
      </c>
      <c r="DV11" s="122">
        <f t="shared" si="33"/>
        <v>133.33333333333331</v>
      </c>
      <c r="DW11" s="122">
        <f t="shared" si="34"/>
        <v>0</v>
      </c>
      <c r="DX11" s="122">
        <f t="shared" si="35"/>
        <v>26.666666666666668</v>
      </c>
      <c r="DY11" s="123">
        <f t="shared" si="36"/>
        <v>27.799999999999997</v>
      </c>
      <c r="DZ11" s="128">
        <f t="shared" si="37"/>
        <v>11.956989247311826</v>
      </c>
      <c r="EA11" s="126">
        <f t="shared" si="38"/>
        <v>12.811059907834101</v>
      </c>
      <c r="EB11" s="126">
        <f t="shared" si="39"/>
        <v>10.374193548387098</v>
      </c>
      <c r="EC11" s="126">
        <f t="shared" si="40"/>
        <v>3.7580645161290325</v>
      </c>
      <c r="ED11" s="126">
        <f t="shared" si="41"/>
        <v>17.204301075268813</v>
      </c>
      <c r="EE11" s="126">
        <f t="shared" si="42"/>
        <v>0</v>
      </c>
      <c r="EF11" s="126">
        <f t="shared" si="43"/>
        <v>0</v>
      </c>
      <c r="EG11" s="130">
        <f t="shared" si="44"/>
        <v>8.7677419354838708</v>
      </c>
      <c r="EH11" s="128">
        <f t="shared" si="45"/>
        <v>11.698924731182794</v>
      </c>
      <c r="EI11" s="126">
        <f t="shared" si="46"/>
        <v>17.741935483870968</v>
      </c>
      <c r="EJ11" s="126">
        <f t="shared" si="47"/>
        <v>6.0590322580645157</v>
      </c>
      <c r="EK11" s="126">
        <f t="shared" si="48"/>
        <v>1.6129032258064515</v>
      </c>
      <c r="EL11" s="126">
        <f t="shared" si="49"/>
        <v>17.204301075268813</v>
      </c>
      <c r="EM11" s="126">
        <f t="shared" si="50"/>
        <v>0</v>
      </c>
      <c r="EN11" s="126">
        <f t="shared" si="51"/>
        <v>2.5806451612903225</v>
      </c>
      <c r="EO11" s="130">
        <f t="shared" si="52"/>
        <v>2.6903225806451609</v>
      </c>
      <c r="EP11" s="106">
        <f t="shared" si="53"/>
        <v>64.872350230414739</v>
      </c>
      <c r="EQ11" s="106">
        <f t="shared" si="53"/>
        <v>64.614285714285714</v>
      </c>
      <c r="ER11" s="186" t="s">
        <v>86</v>
      </c>
      <c r="ES11" s="186" t="s">
        <v>86</v>
      </c>
      <c r="ET11" t="str">
        <f t="shared" si="54"/>
        <v>good</v>
      </c>
      <c r="EU11" t="str">
        <f t="shared" si="54"/>
        <v>good</v>
      </c>
    </row>
    <row r="12" spans="1:151">
      <c r="A12" s="169" t="s">
        <v>6</v>
      </c>
      <c r="B12" s="163" t="s">
        <v>428</v>
      </c>
      <c r="C12" s="55" t="s">
        <v>446</v>
      </c>
      <c r="D12" s="163" t="s">
        <v>459</v>
      </c>
      <c r="E12" s="163" t="s">
        <v>483</v>
      </c>
      <c r="F12" s="170">
        <v>1145</v>
      </c>
      <c r="G12" s="57">
        <v>7.2</v>
      </c>
      <c r="H12" s="59">
        <v>5.27</v>
      </c>
      <c r="I12" s="59">
        <v>653</v>
      </c>
      <c r="J12" s="59">
        <v>13.5</v>
      </c>
      <c r="K12" s="59">
        <v>2</v>
      </c>
      <c r="L12" s="59">
        <v>0.01</v>
      </c>
      <c r="M12" s="59">
        <v>0</v>
      </c>
      <c r="N12" s="65">
        <v>2.75</v>
      </c>
      <c r="O12" s="57">
        <v>7.2</v>
      </c>
      <c r="P12" s="59">
        <v>8.67</v>
      </c>
      <c r="Q12" s="59">
        <v>469.4</v>
      </c>
      <c r="R12" s="59">
        <v>2.35</v>
      </c>
      <c r="S12" s="59">
        <v>2</v>
      </c>
      <c r="T12" s="59">
        <v>0.01</v>
      </c>
      <c r="U12" s="59">
        <v>0.01</v>
      </c>
      <c r="V12" s="67">
        <v>3.32</v>
      </c>
      <c r="W12" s="72">
        <v>7.5</v>
      </c>
      <c r="X12" s="70">
        <v>7</v>
      </c>
      <c r="Y12" s="70">
        <v>1000</v>
      </c>
      <c r="Z12" s="70">
        <v>10</v>
      </c>
      <c r="AA12" s="70">
        <v>1.5</v>
      </c>
      <c r="AB12" s="70">
        <v>1</v>
      </c>
      <c r="AC12" s="70">
        <v>0.3</v>
      </c>
      <c r="AD12" s="76">
        <v>5</v>
      </c>
      <c r="AE12" s="72">
        <v>7.5</v>
      </c>
      <c r="AF12" s="70">
        <v>7</v>
      </c>
      <c r="AG12" s="70">
        <v>1000</v>
      </c>
      <c r="AH12" s="70">
        <v>10</v>
      </c>
      <c r="AI12" s="70">
        <v>1.5</v>
      </c>
      <c r="AJ12" s="70">
        <v>1</v>
      </c>
      <c r="AK12" s="70">
        <v>0.3</v>
      </c>
      <c r="AL12" s="76">
        <v>5</v>
      </c>
      <c r="AM12" s="82">
        <v>4</v>
      </c>
      <c r="AN12" s="80">
        <v>5</v>
      </c>
      <c r="AO12" s="80">
        <v>3</v>
      </c>
      <c r="AP12" s="80">
        <v>5</v>
      </c>
      <c r="AQ12" s="80">
        <v>4</v>
      </c>
      <c r="AR12" s="80">
        <v>4</v>
      </c>
      <c r="AS12" s="80">
        <v>3</v>
      </c>
      <c r="AT12" s="80">
        <v>3</v>
      </c>
      <c r="AU12" s="85">
        <f t="shared" si="2"/>
        <v>31</v>
      </c>
      <c r="AV12" s="88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  <c r="BB12" s="86">
        <v>0</v>
      </c>
      <c r="BC12" s="90">
        <v>0</v>
      </c>
      <c r="BD12" s="88">
        <v>0</v>
      </c>
      <c r="BE12" s="86">
        <v>0</v>
      </c>
      <c r="BF12" s="86">
        <v>0</v>
      </c>
      <c r="BG12" s="86">
        <v>0</v>
      </c>
      <c r="BH12" s="86">
        <v>0</v>
      </c>
      <c r="BI12" s="86">
        <v>0</v>
      </c>
      <c r="BJ12" s="86">
        <v>0</v>
      </c>
      <c r="BK12" s="90">
        <v>0</v>
      </c>
      <c r="BL12" s="95">
        <v>1</v>
      </c>
      <c r="BM12" s="93">
        <v>1</v>
      </c>
      <c r="BN12" s="93">
        <v>1</v>
      </c>
      <c r="BO12" s="93">
        <v>1</v>
      </c>
      <c r="BP12" s="93">
        <v>1</v>
      </c>
      <c r="BQ12" s="93">
        <v>1</v>
      </c>
      <c r="BR12" s="93">
        <v>1</v>
      </c>
      <c r="BS12" s="97">
        <v>1</v>
      </c>
      <c r="BT12" s="95">
        <v>1</v>
      </c>
      <c r="BU12" s="93">
        <v>1</v>
      </c>
      <c r="BV12" s="93">
        <v>1</v>
      </c>
      <c r="BW12" s="93">
        <v>1</v>
      </c>
      <c r="BX12" s="93">
        <v>1</v>
      </c>
      <c r="BY12" s="93">
        <v>1</v>
      </c>
      <c r="BZ12" s="93">
        <v>1</v>
      </c>
      <c r="CA12" s="97">
        <v>1</v>
      </c>
      <c r="CB12" s="102">
        <v>4</v>
      </c>
      <c r="CC12" s="100">
        <v>5</v>
      </c>
      <c r="CD12" s="100">
        <v>3</v>
      </c>
      <c r="CE12" s="100">
        <v>5</v>
      </c>
      <c r="CF12" s="100">
        <v>4</v>
      </c>
      <c r="CG12" s="100">
        <v>4</v>
      </c>
      <c r="CH12" s="100">
        <v>3</v>
      </c>
      <c r="CI12" s="100">
        <v>3</v>
      </c>
      <c r="CJ12" s="102">
        <v>4</v>
      </c>
      <c r="CK12" s="100">
        <v>5</v>
      </c>
      <c r="CL12" s="100">
        <v>3</v>
      </c>
      <c r="CM12" s="100">
        <v>5</v>
      </c>
      <c r="CN12" s="100">
        <v>4</v>
      </c>
      <c r="CO12" s="100">
        <v>4</v>
      </c>
      <c r="CP12" s="100">
        <v>3</v>
      </c>
      <c r="CQ12" s="100">
        <v>3</v>
      </c>
      <c r="CR12" s="106">
        <f t="shared" si="3"/>
        <v>31</v>
      </c>
      <c r="CS12" s="111">
        <f t="shared" si="4"/>
        <v>31</v>
      </c>
      <c r="CT12" s="177">
        <f t="shared" si="5"/>
        <v>0.12903225806451613</v>
      </c>
      <c r="CU12" s="178">
        <f t="shared" si="6"/>
        <v>0.16129032258064516</v>
      </c>
      <c r="CV12" s="178">
        <f t="shared" si="7"/>
        <v>9.6774193548387094E-2</v>
      </c>
      <c r="CW12" s="178">
        <f t="shared" si="8"/>
        <v>0.16129032258064516</v>
      </c>
      <c r="CX12" s="178">
        <f t="shared" si="9"/>
        <v>0.12903225806451613</v>
      </c>
      <c r="CY12" s="178">
        <f t="shared" si="10"/>
        <v>0.12903225806451613</v>
      </c>
      <c r="CZ12" s="178">
        <f t="shared" si="11"/>
        <v>9.6774193548387094E-2</v>
      </c>
      <c r="DA12" s="179">
        <f t="shared" si="12"/>
        <v>9.6774193548387094E-2</v>
      </c>
      <c r="DB12" s="177">
        <f t="shared" si="13"/>
        <v>0.12903225806451613</v>
      </c>
      <c r="DC12" s="178">
        <f t="shared" si="14"/>
        <v>0.16129032258064516</v>
      </c>
      <c r="DD12" s="178">
        <f t="shared" si="15"/>
        <v>9.6774193548387094E-2</v>
      </c>
      <c r="DE12" s="178">
        <f t="shared" si="16"/>
        <v>0.16129032258064516</v>
      </c>
      <c r="DF12" s="178">
        <f t="shared" si="17"/>
        <v>0.12903225806451613</v>
      </c>
      <c r="DG12" s="178">
        <f t="shared" si="18"/>
        <v>0.12903225806451613</v>
      </c>
      <c r="DH12" s="178">
        <f t="shared" si="19"/>
        <v>9.6774193548387094E-2</v>
      </c>
      <c r="DI12" s="179">
        <f t="shared" si="20"/>
        <v>9.6774193548387094E-2</v>
      </c>
      <c r="DJ12" s="121">
        <f t="shared" si="21"/>
        <v>96.000000000000014</v>
      </c>
      <c r="DK12" s="122">
        <f t="shared" si="22"/>
        <v>75.285714285714278</v>
      </c>
      <c r="DL12" s="122">
        <f t="shared" si="23"/>
        <v>65.3</v>
      </c>
      <c r="DM12" s="122">
        <f t="shared" si="24"/>
        <v>135</v>
      </c>
      <c r="DN12" s="122">
        <f t="shared" si="25"/>
        <v>133.33333333333331</v>
      </c>
      <c r="DO12" s="122">
        <f t="shared" si="26"/>
        <v>1</v>
      </c>
      <c r="DP12" s="122">
        <f t="shared" si="27"/>
        <v>0</v>
      </c>
      <c r="DQ12" s="123">
        <f t="shared" si="28"/>
        <v>55.000000000000007</v>
      </c>
      <c r="DR12" s="121">
        <f t="shared" si="29"/>
        <v>96.000000000000014</v>
      </c>
      <c r="DS12" s="122">
        <f t="shared" si="30"/>
        <v>123.85714285714286</v>
      </c>
      <c r="DT12" s="122">
        <f t="shared" si="31"/>
        <v>46.94</v>
      </c>
      <c r="DU12" s="122">
        <f t="shared" si="32"/>
        <v>23.5</v>
      </c>
      <c r="DV12" s="122">
        <f t="shared" si="33"/>
        <v>133.33333333333331</v>
      </c>
      <c r="DW12" s="122">
        <f t="shared" si="34"/>
        <v>1</v>
      </c>
      <c r="DX12" s="122">
        <f t="shared" si="35"/>
        <v>3.3333333333333335</v>
      </c>
      <c r="DY12" s="123">
        <f t="shared" si="36"/>
        <v>66.399999999999991</v>
      </c>
      <c r="DZ12" s="128">
        <f t="shared" si="37"/>
        <v>12.38709677419355</v>
      </c>
      <c r="EA12" s="126">
        <f t="shared" si="38"/>
        <v>12.142857142857141</v>
      </c>
      <c r="EB12" s="126">
        <f t="shared" si="39"/>
        <v>6.3193548387096774</v>
      </c>
      <c r="EC12" s="126">
        <f t="shared" si="40"/>
        <v>21.774193548387096</v>
      </c>
      <c r="ED12" s="126">
        <f t="shared" si="41"/>
        <v>17.204301075268813</v>
      </c>
      <c r="EE12" s="126">
        <f t="shared" si="42"/>
        <v>0.12903225806451613</v>
      </c>
      <c r="EF12" s="126">
        <f t="shared" si="43"/>
        <v>0</v>
      </c>
      <c r="EG12" s="130">
        <f t="shared" si="44"/>
        <v>5.3225806451612909</v>
      </c>
      <c r="EH12" s="128">
        <f t="shared" si="45"/>
        <v>12.38709677419355</v>
      </c>
      <c r="EI12" s="126">
        <f t="shared" si="46"/>
        <v>19.976958525345623</v>
      </c>
      <c r="EJ12" s="126">
        <f t="shared" si="47"/>
        <v>4.5425806451612898</v>
      </c>
      <c r="EK12" s="126">
        <f t="shared" si="48"/>
        <v>3.790322580645161</v>
      </c>
      <c r="EL12" s="126">
        <f t="shared" si="49"/>
        <v>17.204301075268813</v>
      </c>
      <c r="EM12" s="126">
        <f t="shared" si="50"/>
        <v>0.12903225806451613</v>
      </c>
      <c r="EN12" s="126">
        <f t="shared" si="51"/>
        <v>0.32258064516129031</v>
      </c>
      <c r="EO12" s="130">
        <f t="shared" si="52"/>
        <v>6.4258064516129023</v>
      </c>
      <c r="EP12" s="106">
        <f t="shared" si="53"/>
        <v>75.279416282642089</v>
      </c>
      <c r="EQ12" s="106">
        <f t="shared" si="53"/>
        <v>75.279416282642089</v>
      </c>
      <c r="ER12" s="190" t="s">
        <v>503</v>
      </c>
      <c r="ES12" s="190" t="s">
        <v>503</v>
      </c>
      <c r="ET12" t="str">
        <f t="shared" si="54"/>
        <v>fair</v>
      </c>
      <c r="EU12" t="str">
        <f t="shared" si="54"/>
        <v>fair</v>
      </c>
    </row>
    <row r="13" spans="1:151">
      <c r="A13" s="169" t="s">
        <v>6</v>
      </c>
      <c r="B13" s="163" t="s">
        <v>429</v>
      </c>
      <c r="C13" s="55" t="s">
        <v>446</v>
      </c>
      <c r="D13" s="163" t="s">
        <v>460</v>
      </c>
      <c r="E13" s="163" t="s">
        <v>484</v>
      </c>
      <c r="F13" s="170">
        <v>1280</v>
      </c>
      <c r="G13" s="57">
        <v>6.85</v>
      </c>
      <c r="H13" s="59">
        <v>4.58</v>
      </c>
      <c r="I13" s="59">
        <v>956</v>
      </c>
      <c r="J13" s="59">
        <v>8.58</v>
      </c>
      <c r="K13" s="59">
        <v>3</v>
      </c>
      <c r="L13" s="59">
        <v>0</v>
      </c>
      <c r="M13" s="59">
        <v>0</v>
      </c>
      <c r="N13" s="65">
        <v>9.58</v>
      </c>
      <c r="O13" s="57">
        <v>7.5</v>
      </c>
      <c r="P13" s="59">
        <v>8.89</v>
      </c>
      <c r="Q13" s="59">
        <v>375</v>
      </c>
      <c r="R13" s="59">
        <v>1.25</v>
      </c>
      <c r="S13" s="59">
        <v>1</v>
      </c>
      <c r="T13" s="59">
        <v>0.05</v>
      </c>
      <c r="U13" s="59">
        <v>0</v>
      </c>
      <c r="V13" s="67">
        <v>1.29</v>
      </c>
      <c r="W13" s="72">
        <v>7.5</v>
      </c>
      <c r="X13" s="70">
        <v>7</v>
      </c>
      <c r="Y13" s="70">
        <v>1000</v>
      </c>
      <c r="Z13" s="70">
        <v>10</v>
      </c>
      <c r="AA13" s="70">
        <v>1.5</v>
      </c>
      <c r="AB13" s="70">
        <v>1</v>
      </c>
      <c r="AC13" s="70">
        <v>0.3</v>
      </c>
      <c r="AD13" s="76">
        <v>5</v>
      </c>
      <c r="AE13" s="72">
        <v>7.5</v>
      </c>
      <c r="AF13" s="70">
        <v>7</v>
      </c>
      <c r="AG13" s="70">
        <v>1000</v>
      </c>
      <c r="AH13" s="70">
        <v>10</v>
      </c>
      <c r="AI13" s="70">
        <v>1.5</v>
      </c>
      <c r="AJ13" s="70">
        <v>1</v>
      </c>
      <c r="AK13" s="70">
        <v>0.3</v>
      </c>
      <c r="AL13" s="76">
        <v>5</v>
      </c>
      <c r="AM13" s="82">
        <v>4</v>
      </c>
      <c r="AN13" s="80">
        <v>5</v>
      </c>
      <c r="AO13" s="80">
        <v>3</v>
      </c>
      <c r="AP13" s="80">
        <v>5</v>
      </c>
      <c r="AQ13" s="80">
        <v>4</v>
      </c>
      <c r="AR13" s="80">
        <v>4</v>
      </c>
      <c r="AS13" s="80">
        <v>3</v>
      </c>
      <c r="AT13" s="80">
        <v>3</v>
      </c>
      <c r="AU13" s="85">
        <f t="shared" si="2"/>
        <v>31</v>
      </c>
      <c r="AV13" s="88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90">
        <v>0</v>
      </c>
      <c r="BD13" s="88">
        <v>0</v>
      </c>
      <c r="BE13" s="86">
        <v>0</v>
      </c>
      <c r="BF13" s="86">
        <v>0</v>
      </c>
      <c r="BG13" s="86">
        <v>0</v>
      </c>
      <c r="BH13" s="86">
        <v>0</v>
      </c>
      <c r="BI13" s="86">
        <v>0</v>
      </c>
      <c r="BJ13" s="86">
        <v>0</v>
      </c>
      <c r="BK13" s="90">
        <v>0</v>
      </c>
      <c r="BL13" s="95">
        <v>1</v>
      </c>
      <c r="BM13" s="93">
        <v>1</v>
      </c>
      <c r="BN13" s="93">
        <v>1</v>
      </c>
      <c r="BO13" s="93">
        <v>1</v>
      </c>
      <c r="BP13" s="93">
        <v>1</v>
      </c>
      <c r="BQ13" s="93">
        <v>1</v>
      </c>
      <c r="BR13" s="93">
        <v>1</v>
      </c>
      <c r="BS13" s="97">
        <v>1</v>
      </c>
      <c r="BT13" s="95">
        <v>1</v>
      </c>
      <c r="BU13" s="93">
        <v>1</v>
      </c>
      <c r="BV13" s="93">
        <v>1</v>
      </c>
      <c r="BW13" s="93">
        <v>1</v>
      </c>
      <c r="BX13" s="93">
        <v>1</v>
      </c>
      <c r="BY13" s="93">
        <v>1</v>
      </c>
      <c r="BZ13" s="93">
        <v>1</v>
      </c>
      <c r="CA13" s="97">
        <v>1</v>
      </c>
      <c r="CB13" s="102">
        <v>4</v>
      </c>
      <c r="CC13" s="100">
        <v>5</v>
      </c>
      <c r="CD13" s="100">
        <v>3</v>
      </c>
      <c r="CE13" s="100">
        <v>5</v>
      </c>
      <c r="CF13" s="100">
        <v>4</v>
      </c>
      <c r="CG13" s="100">
        <v>4</v>
      </c>
      <c r="CH13" s="100">
        <v>3</v>
      </c>
      <c r="CI13" s="100">
        <v>3</v>
      </c>
      <c r="CJ13" s="102">
        <v>4</v>
      </c>
      <c r="CK13" s="100">
        <v>5</v>
      </c>
      <c r="CL13" s="100">
        <v>3</v>
      </c>
      <c r="CM13" s="100">
        <v>5</v>
      </c>
      <c r="CN13" s="100">
        <v>4</v>
      </c>
      <c r="CO13" s="100">
        <v>4</v>
      </c>
      <c r="CP13" s="100">
        <v>3</v>
      </c>
      <c r="CQ13" s="100">
        <v>3</v>
      </c>
      <c r="CR13" s="106">
        <f t="shared" si="3"/>
        <v>31</v>
      </c>
      <c r="CS13" s="111">
        <f t="shared" si="4"/>
        <v>31</v>
      </c>
      <c r="CT13" s="177">
        <f t="shared" si="5"/>
        <v>0.12903225806451613</v>
      </c>
      <c r="CU13" s="178">
        <f t="shared" si="6"/>
        <v>0.16129032258064516</v>
      </c>
      <c r="CV13" s="178">
        <f t="shared" si="7"/>
        <v>9.6774193548387094E-2</v>
      </c>
      <c r="CW13" s="178">
        <f t="shared" si="8"/>
        <v>0.16129032258064516</v>
      </c>
      <c r="CX13" s="178">
        <f t="shared" si="9"/>
        <v>0.12903225806451613</v>
      </c>
      <c r="CY13" s="178">
        <f t="shared" si="10"/>
        <v>0.12903225806451613</v>
      </c>
      <c r="CZ13" s="178">
        <f t="shared" si="11"/>
        <v>9.6774193548387094E-2</v>
      </c>
      <c r="DA13" s="179">
        <f t="shared" si="12"/>
        <v>9.6774193548387094E-2</v>
      </c>
      <c r="DB13" s="177">
        <f t="shared" si="13"/>
        <v>0.12903225806451613</v>
      </c>
      <c r="DC13" s="178">
        <f t="shared" si="14"/>
        <v>0.16129032258064516</v>
      </c>
      <c r="DD13" s="178">
        <f t="shared" si="15"/>
        <v>9.6774193548387094E-2</v>
      </c>
      <c r="DE13" s="178">
        <f t="shared" si="16"/>
        <v>0.16129032258064516</v>
      </c>
      <c r="DF13" s="178">
        <f t="shared" si="17"/>
        <v>0.12903225806451613</v>
      </c>
      <c r="DG13" s="178">
        <f t="shared" si="18"/>
        <v>0.12903225806451613</v>
      </c>
      <c r="DH13" s="178">
        <f t="shared" si="19"/>
        <v>9.6774193548387094E-2</v>
      </c>
      <c r="DI13" s="179">
        <f t="shared" si="20"/>
        <v>9.6774193548387094E-2</v>
      </c>
      <c r="DJ13" s="121">
        <f t="shared" si="21"/>
        <v>91.333333333333329</v>
      </c>
      <c r="DK13" s="122">
        <f t="shared" si="22"/>
        <v>65.428571428571431</v>
      </c>
      <c r="DL13" s="122">
        <f t="shared" si="23"/>
        <v>95.6</v>
      </c>
      <c r="DM13" s="122">
        <f t="shared" si="24"/>
        <v>85.8</v>
      </c>
      <c r="DN13" s="122">
        <f t="shared" si="25"/>
        <v>200</v>
      </c>
      <c r="DO13" s="122">
        <f t="shared" si="26"/>
        <v>0</v>
      </c>
      <c r="DP13" s="122">
        <f t="shared" si="27"/>
        <v>0</v>
      </c>
      <c r="DQ13" s="123">
        <f t="shared" si="28"/>
        <v>191.6</v>
      </c>
      <c r="DR13" s="121">
        <f t="shared" si="29"/>
        <v>100</v>
      </c>
      <c r="DS13" s="122">
        <f t="shared" si="30"/>
        <v>127</v>
      </c>
      <c r="DT13" s="122">
        <f t="shared" si="31"/>
        <v>37.5</v>
      </c>
      <c r="DU13" s="122">
        <f t="shared" si="32"/>
        <v>12.5</v>
      </c>
      <c r="DV13" s="122">
        <f t="shared" si="33"/>
        <v>66.666666666666657</v>
      </c>
      <c r="DW13" s="122">
        <f t="shared" si="34"/>
        <v>5</v>
      </c>
      <c r="DX13" s="122">
        <f t="shared" si="35"/>
        <v>0</v>
      </c>
      <c r="DY13" s="123">
        <f t="shared" si="36"/>
        <v>25.8</v>
      </c>
      <c r="DZ13" s="128">
        <f t="shared" si="37"/>
        <v>11.784946236559138</v>
      </c>
      <c r="EA13" s="126">
        <f t="shared" si="38"/>
        <v>10.552995391705069</v>
      </c>
      <c r="EB13" s="126">
        <f t="shared" si="39"/>
        <v>9.251612903225805</v>
      </c>
      <c r="EC13" s="126">
        <f t="shared" si="40"/>
        <v>13.838709677419354</v>
      </c>
      <c r="ED13" s="126">
        <f t="shared" si="41"/>
        <v>25.806451612903224</v>
      </c>
      <c r="EE13" s="126">
        <f t="shared" si="42"/>
        <v>0</v>
      </c>
      <c r="EF13" s="126">
        <f t="shared" si="43"/>
        <v>0</v>
      </c>
      <c r="EG13" s="130">
        <f t="shared" si="44"/>
        <v>18.541935483870965</v>
      </c>
      <c r="EH13" s="128">
        <f t="shared" si="45"/>
        <v>12.903225806451612</v>
      </c>
      <c r="EI13" s="126">
        <f t="shared" si="46"/>
        <v>20.483870967741936</v>
      </c>
      <c r="EJ13" s="126">
        <f t="shared" si="47"/>
        <v>3.629032258064516</v>
      </c>
      <c r="EK13" s="126">
        <f t="shared" si="48"/>
        <v>2.0161290322580645</v>
      </c>
      <c r="EL13" s="126">
        <f t="shared" si="49"/>
        <v>8.6021505376344063</v>
      </c>
      <c r="EM13" s="126">
        <f t="shared" si="50"/>
        <v>0.64516129032258063</v>
      </c>
      <c r="EN13" s="126">
        <f t="shared" si="51"/>
        <v>0</v>
      </c>
      <c r="EO13" s="130">
        <f t="shared" si="52"/>
        <v>2.4967741935483869</v>
      </c>
      <c r="EP13" s="106">
        <f t="shared" si="53"/>
        <v>89.776651305683544</v>
      </c>
      <c r="EQ13" s="106">
        <f t="shared" si="53"/>
        <v>90.894930875576023</v>
      </c>
      <c r="ER13" s="190" t="s">
        <v>503</v>
      </c>
      <c r="ES13" s="190" t="s">
        <v>503</v>
      </c>
      <c r="ET13" t="str">
        <f t="shared" si="54"/>
        <v>fair</v>
      </c>
      <c r="EU13" t="str">
        <f t="shared" si="54"/>
        <v>fair</v>
      </c>
    </row>
    <row r="14" spans="1:151">
      <c r="A14" s="169" t="s">
        <v>6</v>
      </c>
      <c r="B14" s="164" t="s">
        <v>430</v>
      </c>
      <c r="C14" s="55" t="s">
        <v>446</v>
      </c>
      <c r="D14" s="163" t="s">
        <v>461</v>
      </c>
      <c r="E14" s="163" t="s">
        <v>485</v>
      </c>
      <c r="F14" s="170">
        <v>837</v>
      </c>
      <c r="G14" s="57">
        <v>7.12</v>
      </c>
      <c r="H14" s="59">
        <v>4.5999999999999996</v>
      </c>
      <c r="I14" s="59">
        <v>680</v>
      </c>
      <c r="J14" s="59">
        <v>10</v>
      </c>
      <c r="K14" s="59">
        <v>1</v>
      </c>
      <c r="L14" s="59">
        <v>0</v>
      </c>
      <c r="M14" s="59">
        <v>0</v>
      </c>
      <c r="N14" s="65">
        <v>4.58</v>
      </c>
      <c r="O14" s="57">
        <v>6.8</v>
      </c>
      <c r="P14" s="59">
        <v>8.4700000000000006</v>
      </c>
      <c r="Q14" s="59">
        <v>815</v>
      </c>
      <c r="R14" s="59">
        <v>2.15</v>
      </c>
      <c r="S14" s="59">
        <v>1</v>
      </c>
      <c r="T14" s="59">
        <v>0.01</v>
      </c>
      <c r="U14" s="59">
        <v>0</v>
      </c>
      <c r="V14" s="67">
        <v>1.61</v>
      </c>
      <c r="W14" s="72">
        <v>7.5</v>
      </c>
      <c r="X14" s="70">
        <v>7</v>
      </c>
      <c r="Y14" s="70">
        <v>1000</v>
      </c>
      <c r="Z14" s="70">
        <v>10</v>
      </c>
      <c r="AA14" s="70">
        <v>1.5</v>
      </c>
      <c r="AB14" s="70">
        <v>1</v>
      </c>
      <c r="AC14" s="70">
        <v>0.3</v>
      </c>
      <c r="AD14" s="76">
        <v>5</v>
      </c>
      <c r="AE14" s="72">
        <v>7.5</v>
      </c>
      <c r="AF14" s="70">
        <v>7</v>
      </c>
      <c r="AG14" s="70">
        <v>1000</v>
      </c>
      <c r="AH14" s="70">
        <v>10</v>
      </c>
      <c r="AI14" s="70">
        <v>1.5</v>
      </c>
      <c r="AJ14" s="70">
        <v>1</v>
      </c>
      <c r="AK14" s="70">
        <v>0.3</v>
      </c>
      <c r="AL14" s="76">
        <v>5</v>
      </c>
      <c r="AM14" s="82">
        <v>4</v>
      </c>
      <c r="AN14" s="80">
        <v>5</v>
      </c>
      <c r="AO14" s="80">
        <v>3</v>
      </c>
      <c r="AP14" s="80">
        <v>5</v>
      </c>
      <c r="AQ14" s="80">
        <v>4</v>
      </c>
      <c r="AR14" s="80">
        <v>4</v>
      </c>
      <c r="AS14" s="80">
        <v>3</v>
      </c>
      <c r="AT14" s="80">
        <v>3</v>
      </c>
      <c r="AU14" s="85">
        <f t="shared" si="2"/>
        <v>31</v>
      </c>
      <c r="AV14" s="88">
        <v>0</v>
      </c>
      <c r="AW14" s="86">
        <v>0</v>
      </c>
      <c r="AX14" s="86">
        <v>0</v>
      </c>
      <c r="AY14" s="86">
        <v>0</v>
      </c>
      <c r="AZ14" s="86">
        <v>0</v>
      </c>
      <c r="BA14" s="86">
        <v>0</v>
      </c>
      <c r="BB14" s="86">
        <v>0</v>
      </c>
      <c r="BC14" s="90">
        <v>0</v>
      </c>
      <c r="BD14" s="88">
        <v>0</v>
      </c>
      <c r="BE14" s="86">
        <v>0</v>
      </c>
      <c r="BF14" s="86">
        <v>0</v>
      </c>
      <c r="BG14" s="86">
        <v>0</v>
      </c>
      <c r="BH14" s="86">
        <v>0</v>
      </c>
      <c r="BI14" s="86">
        <v>0</v>
      </c>
      <c r="BJ14" s="86">
        <v>0</v>
      </c>
      <c r="BK14" s="90">
        <v>0</v>
      </c>
      <c r="BL14" s="95">
        <v>1</v>
      </c>
      <c r="BM14" s="93">
        <v>1</v>
      </c>
      <c r="BN14" s="93">
        <v>1</v>
      </c>
      <c r="BO14" s="93">
        <v>1</v>
      </c>
      <c r="BP14" s="93">
        <v>1</v>
      </c>
      <c r="BQ14" s="93">
        <v>1</v>
      </c>
      <c r="BR14" s="93">
        <v>1</v>
      </c>
      <c r="BS14" s="97">
        <v>1</v>
      </c>
      <c r="BT14" s="95">
        <v>1</v>
      </c>
      <c r="BU14" s="93">
        <v>1</v>
      </c>
      <c r="BV14" s="93">
        <v>1</v>
      </c>
      <c r="BW14" s="93">
        <v>1</v>
      </c>
      <c r="BX14" s="93">
        <v>1</v>
      </c>
      <c r="BY14" s="93">
        <v>1</v>
      </c>
      <c r="BZ14" s="93">
        <v>1</v>
      </c>
      <c r="CA14" s="97">
        <v>1</v>
      </c>
      <c r="CB14" s="102">
        <v>4</v>
      </c>
      <c r="CC14" s="100">
        <v>5</v>
      </c>
      <c r="CD14" s="100">
        <v>3</v>
      </c>
      <c r="CE14" s="100">
        <v>5</v>
      </c>
      <c r="CF14" s="100">
        <v>4</v>
      </c>
      <c r="CG14" s="100">
        <v>4</v>
      </c>
      <c r="CH14" s="100">
        <v>3</v>
      </c>
      <c r="CI14" s="100">
        <v>3</v>
      </c>
      <c r="CJ14" s="102">
        <v>4</v>
      </c>
      <c r="CK14" s="100">
        <v>5</v>
      </c>
      <c r="CL14" s="100">
        <v>3</v>
      </c>
      <c r="CM14" s="100">
        <v>5</v>
      </c>
      <c r="CN14" s="100">
        <v>4</v>
      </c>
      <c r="CO14" s="100">
        <v>4</v>
      </c>
      <c r="CP14" s="100">
        <v>3</v>
      </c>
      <c r="CQ14" s="100">
        <v>3</v>
      </c>
      <c r="CR14" s="106">
        <f t="shared" si="3"/>
        <v>31</v>
      </c>
      <c r="CS14" s="111">
        <f t="shared" si="4"/>
        <v>31</v>
      </c>
      <c r="CT14" s="177">
        <f t="shared" si="5"/>
        <v>0.12903225806451613</v>
      </c>
      <c r="CU14" s="178">
        <f t="shared" si="6"/>
        <v>0.16129032258064516</v>
      </c>
      <c r="CV14" s="178">
        <f t="shared" si="7"/>
        <v>9.6774193548387094E-2</v>
      </c>
      <c r="CW14" s="178">
        <f t="shared" si="8"/>
        <v>0.16129032258064516</v>
      </c>
      <c r="CX14" s="178">
        <f t="shared" si="9"/>
        <v>0.12903225806451613</v>
      </c>
      <c r="CY14" s="178">
        <f t="shared" si="10"/>
        <v>0.12903225806451613</v>
      </c>
      <c r="CZ14" s="178">
        <f t="shared" si="11"/>
        <v>9.6774193548387094E-2</v>
      </c>
      <c r="DA14" s="179">
        <f t="shared" si="12"/>
        <v>9.6774193548387094E-2</v>
      </c>
      <c r="DB14" s="177">
        <f t="shared" si="13"/>
        <v>0.12903225806451613</v>
      </c>
      <c r="DC14" s="178">
        <f t="shared" si="14"/>
        <v>0.16129032258064516</v>
      </c>
      <c r="DD14" s="178">
        <f t="shared" si="15"/>
        <v>9.6774193548387094E-2</v>
      </c>
      <c r="DE14" s="178">
        <f t="shared" si="16"/>
        <v>0.16129032258064516</v>
      </c>
      <c r="DF14" s="178">
        <f t="shared" si="17"/>
        <v>0.12903225806451613</v>
      </c>
      <c r="DG14" s="178">
        <f t="shared" si="18"/>
        <v>0.12903225806451613</v>
      </c>
      <c r="DH14" s="178">
        <f t="shared" si="19"/>
        <v>9.6774193548387094E-2</v>
      </c>
      <c r="DI14" s="179">
        <f t="shared" si="20"/>
        <v>9.6774193548387094E-2</v>
      </c>
      <c r="DJ14" s="121">
        <f t="shared" si="21"/>
        <v>94.933333333333337</v>
      </c>
      <c r="DK14" s="122">
        <f t="shared" si="22"/>
        <v>65.714285714285708</v>
      </c>
      <c r="DL14" s="122">
        <f t="shared" si="23"/>
        <v>68</v>
      </c>
      <c r="DM14" s="122">
        <f t="shared" si="24"/>
        <v>100</v>
      </c>
      <c r="DN14" s="122">
        <f t="shared" si="25"/>
        <v>66.666666666666657</v>
      </c>
      <c r="DO14" s="122">
        <f t="shared" si="26"/>
        <v>0</v>
      </c>
      <c r="DP14" s="122">
        <f t="shared" si="27"/>
        <v>0</v>
      </c>
      <c r="DQ14" s="123">
        <f t="shared" si="28"/>
        <v>91.600000000000009</v>
      </c>
      <c r="DR14" s="121">
        <f t="shared" si="29"/>
        <v>90.666666666666657</v>
      </c>
      <c r="DS14" s="122">
        <f t="shared" si="30"/>
        <v>121.00000000000001</v>
      </c>
      <c r="DT14" s="122">
        <f t="shared" si="31"/>
        <v>81.5</v>
      </c>
      <c r="DU14" s="122">
        <f t="shared" si="32"/>
        <v>21.5</v>
      </c>
      <c r="DV14" s="122">
        <f t="shared" si="33"/>
        <v>66.666666666666657</v>
      </c>
      <c r="DW14" s="122">
        <f t="shared" si="34"/>
        <v>1</v>
      </c>
      <c r="DX14" s="122">
        <f t="shared" si="35"/>
        <v>0</v>
      </c>
      <c r="DY14" s="123">
        <f t="shared" si="36"/>
        <v>32.200000000000003</v>
      </c>
      <c r="DZ14" s="128">
        <f t="shared" si="37"/>
        <v>12.249462365591398</v>
      </c>
      <c r="EA14" s="126">
        <f t="shared" si="38"/>
        <v>10.599078341013824</v>
      </c>
      <c r="EB14" s="126">
        <f t="shared" si="39"/>
        <v>6.5806451612903221</v>
      </c>
      <c r="EC14" s="126">
        <f t="shared" si="40"/>
        <v>16.129032258064516</v>
      </c>
      <c r="ED14" s="126">
        <f t="shared" si="41"/>
        <v>8.6021505376344063</v>
      </c>
      <c r="EE14" s="126">
        <f t="shared" si="42"/>
        <v>0</v>
      </c>
      <c r="EF14" s="126">
        <f t="shared" si="43"/>
        <v>0</v>
      </c>
      <c r="EG14" s="130">
        <f t="shared" si="44"/>
        <v>8.8645161290322587</v>
      </c>
      <c r="EH14" s="128">
        <f t="shared" si="45"/>
        <v>11.698924731182794</v>
      </c>
      <c r="EI14" s="126">
        <f t="shared" si="46"/>
        <v>19.516129032258068</v>
      </c>
      <c r="EJ14" s="126">
        <f t="shared" si="47"/>
        <v>7.887096774193548</v>
      </c>
      <c r="EK14" s="126">
        <f t="shared" si="48"/>
        <v>3.467741935483871</v>
      </c>
      <c r="EL14" s="126">
        <f t="shared" si="49"/>
        <v>8.6021505376344063</v>
      </c>
      <c r="EM14" s="126">
        <f t="shared" si="50"/>
        <v>0.12903225806451613</v>
      </c>
      <c r="EN14" s="126">
        <f t="shared" si="51"/>
        <v>0</v>
      </c>
      <c r="EO14" s="130">
        <f t="shared" si="52"/>
        <v>3.1161290322580646</v>
      </c>
      <c r="EP14" s="106">
        <f t="shared" si="53"/>
        <v>63.024884792626722</v>
      </c>
      <c r="EQ14" s="106">
        <f t="shared" si="53"/>
        <v>62.474347158218123</v>
      </c>
      <c r="ER14" s="186" t="s">
        <v>86</v>
      </c>
      <c r="ES14" s="186" t="s">
        <v>86</v>
      </c>
      <c r="ET14" t="str">
        <f t="shared" si="54"/>
        <v>good</v>
      </c>
      <c r="EU14" t="str">
        <f t="shared" si="54"/>
        <v>good</v>
      </c>
    </row>
    <row r="15" spans="1:151">
      <c r="A15" s="169" t="s">
        <v>6</v>
      </c>
      <c r="B15" s="163" t="s">
        <v>431</v>
      </c>
      <c r="C15" s="55" t="s">
        <v>446</v>
      </c>
      <c r="D15" s="163" t="s">
        <v>462</v>
      </c>
      <c r="E15" s="163" t="s">
        <v>486</v>
      </c>
      <c r="F15" s="170">
        <v>1058</v>
      </c>
      <c r="G15" s="57">
        <v>6.78</v>
      </c>
      <c r="H15" s="59">
        <v>4.78</v>
      </c>
      <c r="I15" s="59">
        <v>1179</v>
      </c>
      <c r="J15" s="59">
        <v>3.45</v>
      </c>
      <c r="K15" s="59">
        <v>2</v>
      </c>
      <c r="L15" s="59">
        <v>0</v>
      </c>
      <c r="M15" s="59">
        <v>0</v>
      </c>
      <c r="N15" s="65">
        <v>4.5</v>
      </c>
      <c r="O15" s="57">
        <v>7.1</v>
      </c>
      <c r="P15" s="59">
        <v>7.62</v>
      </c>
      <c r="Q15" s="59">
        <v>665.4</v>
      </c>
      <c r="R15" s="59">
        <v>1.75</v>
      </c>
      <c r="S15" s="59">
        <v>2</v>
      </c>
      <c r="T15" s="59">
        <v>0.01</v>
      </c>
      <c r="U15" s="59">
        <v>0</v>
      </c>
      <c r="V15" s="67">
        <v>2.79</v>
      </c>
      <c r="W15" s="72">
        <v>7.5</v>
      </c>
      <c r="X15" s="70">
        <v>7</v>
      </c>
      <c r="Y15" s="70">
        <v>1000</v>
      </c>
      <c r="Z15" s="70">
        <v>10</v>
      </c>
      <c r="AA15" s="70">
        <v>1.5</v>
      </c>
      <c r="AB15" s="70">
        <v>1</v>
      </c>
      <c r="AC15" s="70">
        <v>0.3</v>
      </c>
      <c r="AD15" s="76">
        <v>5</v>
      </c>
      <c r="AE15" s="72">
        <v>7.5</v>
      </c>
      <c r="AF15" s="70">
        <v>7</v>
      </c>
      <c r="AG15" s="70">
        <v>1000</v>
      </c>
      <c r="AH15" s="70">
        <v>10</v>
      </c>
      <c r="AI15" s="70">
        <v>1.5</v>
      </c>
      <c r="AJ15" s="70">
        <v>1</v>
      </c>
      <c r="AK15" s="70">
        <v>0.3</v>
      </c>
      <c r="AL15" s="76">
        <v>5</v>
      </c>
      <c r="AM15" s="82">
        <v>4</v>
      </c>
      <c r="AN15" s="80">
        <v>5</v>
      </c>
      <c r="AO15" s="80">
        <v>3</v>
      </c>
      <c r="AP15" s="80">
        <v>5</v>
      </c>
      <c r="AQ15" s="80">
        <v>4</v>
      </c>
      <c r="AR15" s="80">
        <v>4</v>
      </c>
      <c r="AS15" s="80">
        <v>3</v>
      </c>
      <c r="AT15" s="80">
        <v>3</v>
      </c>
      <c r="AU15" s="85">
        <f t="shared" si="2"/>
        <v>31</v>
      </c>
      <c r="AV15" s="88">
        <v>0</v>
      </c>
      <c r="AW15" s="86">
        <v>0</v>
      </c>
      <c r="AX15" s="86">
        <v>0</v>
      </c>
      <c r="AY15" s="86">
        <v>0</v>
      </c>
      <c r="AZ15" s="86">
        <v>0</v>
      </c>
      <c r="BA15" s="86">
        <v>0</v>
      </c>
      <c r="BB15" s="86">
        <v>0</v>
      </c>
      <c r="BC15" s="90">
        <v>0</v>
      </c>
      <c r="BD15" s="88">
        <v>0</v>
      </c>
      <c r="BE15" s="86">
        <v>0</v>
      </c>
      <c r="BF15" s="86">
        <v>0</v>
      </c>
      <c r="BG15" s="86">
        <v>0</v>
      </c>
      <c r="BH15" s="86">
        <v>0</v>
      </c>
      <c r="BI15" s="86">
        <v>0</v>
      </c>
      <c r="BJ15" s="86">
        <v>0</v>
      </c>
      <c r="BK15" s="90">
        <v>0</v>
      </c>
      <c r="BL15" s="95">
        <v>1</v>
      </c>
      <c r="BM15" s="93">
        <v>1</v>
      </c>
      <c r="BN15" s="93">
        <v>1</v>
      </c>
      <c r="BO15" s="93">
        <v>1</v>
      </c>
      <c r="BP15" s="93">
        <v>1</v>
      </c>
      <c r="BQ15" s="93">
        <v>1</v>
      </c>
      <c r="BR15" s="93">
        <v>1</v>
      </c>
      <c r="BS15" s="97">
        <v>1</v>
      </c>
      <c r="BT15" s="95">
        <v>1</v>
      </c>
      <c r="BU15" s="93">
        <v>1</v>
      </c>
      <c r="BV15" s="93">
        <v>1</v>
      </c>
      <c r="BW15" s="93">
        <v>1</v>
      </c>
      <c r="BX15" s="93">
        <v>1</v>
      </c>
      <c r="BY15" s="93">
        <v>1</v>
      </c>
      <c r="BZ15" s="93">
        <v>1</v>
      </c>
      <c r="CA15" s="97">
        <v>1</v>
      </c>
      <c r="CB15" s="102">
        <v>4</v>
      </c>
      <c r="CC15" s="100">
        <v>5</v>
      </c>
      <c r="CD15" s="100">
        <v>3</v>
      </c>
      <c r="CE15" s="100">
        <v>5</v>
      </c>
      <c r="CF15" s="100">
        <v>4</v>
      </c>
      <c r="CG15" s="100">
        <v>4</v>
      </c>
      <c r="CH15" s="100">
        <v>3</v>
      </c>
      <c r="CI15" s="100">
        <v>3</v>
      </c>
      <c r="CJ15" s="102">
        <v>4</v>
      </c>
      <c r="CK15" s="100">
        <v>5</v>
      </c>
      <c r="CL15" s="100">
        <v>3</v>
      </c>
      <c r="CM15" s="100">
        <v>5</v>
      </c>
      <c r="CN15" s="100">
        <v>4</v>
      </c>
      <c r="CO15" s="100">
        <v>4</v>
      </c>
      <c r="CP15" s="100">
        <v>3</v>
      </c>
      <c r="CQ15" s="100">
        <v>3</v>
      </c>
      <c r="CR15" s="106">
        <f t="shared" si="3"/>
        <v>31</v>
      </c>
      <c r="CS15" s="111">
        <f t="shared" si="4"/>
        <v>31</v>
      </c>
      <c r="CT15" s="177">
        <f t="shared" si="5"/>
        <v>0.12903225806451613</v>
      </c>
      <c r="CU15" s="178">
        <f t="shared" si="6"/>
        <v>0.16129032258064516</v>
      </c>
      <c r="CV15" s="178">
        <f t="shared" si="7"/>
        <v>9.6774193548387094E-2</v>
      </c>
      <c r="CW15" s="178">
        <f t="shared" si="8"/>
        <v>0.16129032258064516</v>
      </c>
      <c r="CX15" s="178">
        <f t="shared" si="9"/>
        <v>0.12903225806451613</v>
      </c>
      <c r="CY15" s="178">
        <f t="shared" si="10"/>
        <v>0.12903225806451613</v>
      </c>
      <c r="CZ15" s="178">
        <f t="shared" si="11"/>
        <v>9.6774193548387094E-2</v>
      </c>
      <c r="DA15" s="179">
        <f t="shared" si="12"/>
        <v>9.6774193548387094E-2</v>
      </c>
      <c r="DB15" s="177">
        <f t="shared" si="13"/>
        <v>0.12903225806451613</v>
      </c>
      <c r="DC15" s="178">
        <f t="shared" si="14"/>
        <v>0.16129032258064516</v>
      </c>
      <c r="DD15" s="178">
        <f t="shared" si="15"/>
        <v>9.6774193548387094E-2</v>
      </c>
      <c r="DE15" s="178">
        <f t="shared" si="16"/>
        <v>0.16129032258064516</v>
      </c>
      <c r="DF15" s="178">
        <f t="shared" si="17"/>
        <v>0.12903225806451613</v>
      </c>
      <c r="DG15" s="178">
        <f t="shared" si="18"/>
        <v>0.12903225806451613</v>
      </c>
      <c r="DH15" s="178">
        <f t="shared" si="19"/>
        <v>9.6774193548387094E-2</v>
      </c>
      <c r="DI15" s="179">
        <f t="shared" si="20"/>
        <v>9.6774193548387094E-2</v>
      </c>
      <c r="DJ15" s="121">
        <f t="shared" si="21"/>
        <v>90.4</v>
      </c>
      <c r="DK15" s="122">
        <f t="shared" si="22"/>
        <v>68.285714285714292</v>
      </c>
      <c r="DL15" s="122">
        <f t="shared" si="23"/>
        <v>117.9</v>
      </c>
      <c r="DM15" s="122">
        <f t="shared" si="24"/>
        <v>34.5</v>
      </c>
      <c r="DN15" s="122">
        <f t="shared" si="25"/>
        <v>133.33333333333331</v>
      </c>
      <c r="DO15" s="122">
        <f t="shared" si="26"/>
        <v>0</v>
      </c>
      <c r="DP15" s="122">
        <f t="shared" si="27"/>
        <v>0</v>
      </c>
      <c r="DQ15" s="123">
        <f t="shared" si="28"/>
        <v>90</v>
      </c>
      <c r="DR15" s="121">
        <f t="shared" si="29"/>
        <v>94.666666666666671</v>
      </c>
      <c r="DS15" s="122">
        <f t="shared" si="30"/>
        <v>108.85714285714285</v>
      </c>
      <c r="DT15" s="122">
        <f t="shared" si="31"/>
        <v>66.539999999999992</v>
      </c>
      <c r="DU15" s="122">
        <f t="shared" si="32"/>
        <v>17.5</v>
      </c>
      <c r="DV15" s="122">
        <f t="shared" si="33"/>
        <v>133.33333333333331</v>
      </c>
      <c r="DW15" s="122">
        <f t="shared" si="34"/>
        <v>1</v>
      </c>
      <c r="DX15" s="122">
        <f t="shared" si="35"/>
        <v>0</v>
      </c>
      <c r="DY15" s="123">
        <f t="shared" si="36"/>
        <v>55.800000000000004</v>
      </c>
      <c r="DZ15" s="128">
        <f t="shared" si="37"/>
        <v>11.664516129032258</v>
      </c>
      <c r="EA15" s="126">
        <f t="shared" si="38"/>
        <v>11.013824884792628</v>
      </c>
      <c r="EB15" s="126">
        <f t="shared" si="39"/>
        <v>11.409677419354839</v>
      </c>
      <c r="EC15" s="126">
        <f t="shared" si="40"/>
        <v>5.564516129032258</v>
      </c>
      <c r="ED15" s="126">
        <f t="shared" si="41"/>
        <v>17.204301075268813</v>
      </c>
      <c r="EE15" s="126">
        <f t="shared" si="42"/>
        <v>0</v>
      </c>
      <c r="EF15" s="126">
        <f t="shared" si="43"/>
        <v>0</v>
      </c>
      <c r="EG15" s="130">
        <f t="shared" si="44"/>
        <v>8.7096774193548381</v>
      </c>
      <c r="EH15" s="128">
        <f t="shared" si="45"/>
        <v>12.21505376344086</v>
      </c>
      <c r="EI15" s="126">
        <f t="shared" si="46"/>
        <v>17.557603686635943</v>
      </c>
      <c r="EJ15" s="126">
        <f t="shared" si="47"/>
        <v>6.4393548387096766</v>
      </c>
      <c r="EK15" s="126">
        <f t="shared" si="48"/>
        <v>2.82258064516129</v>
      </c>
      <c r="EL15" s="126">
        <f t="shared" si="49"/>
        <v>17.204301075268813</v>
      </c>
      <c r="EM15" s="126">
        <f t="shared" si="50"/>
        <v>0.12903225806451613</v>
      </c>
      <c r="EN15" s="126">
        <f t="shared" si="51"/>
        <v>0</v>
      </c>
      <c r="EO15" s="130">
        <f t="shared" si="52"/>
        <v>5.4</v>
      </c>
      <c r="EP15" s="106">
        <f t="shared" si="53"/>
        <v>65.566513056835632</v>
      </c>
      <c r="EQ15" s="106">
        <f t="shared" si="53"/>
        <v>66.117050691244231</v>
      </c>
      <c r="ER15" s="186" t="s">
        <v>86</v>
      </c>
      <c r="ES15" s="186" t="s">
        <v>86</v>
      </c>
      <c r="ET15" t="str">
        <f t="shared" si="54"/>
        <v>good</v>
      </c>
      <c r="EU15" t="str">
        <f t="shared" si="54"/>
        <v>good</v>
      </c>
    </row>
    <row r="16" spans="1:151">
      <c r="A16" s="169" t="s">
        <v>6</v>
      </c>
      <c r="B16" s="163" t="s">
        <v>432</v>
      </c>
      <c r="C16" s="55" t="s">
        <v>446</v>
      </c>
      <c r="D16" s="163" t="s">
        <v>463</v>
      </c>
      <c r="E16" s="163" t="s">
        <v>487</v>
      </c>
      <c r="F16" s="170">
        <v>1240</v>
      </c>
      <c r="G16" s="57">
        <v>6.93</v>
      </c>
      <c r="H16" s="59">
        <v>6.11</v>
      </c>
      <c r="I16" s="59">
        <v>1012</v>
      </c>
      <c r="J16" s="59">
        <v>2.33</v>
      </c>
      <c r="K16" s="59">
        <v>1</v>
      </c>
      <c r="L16" s="59">
        <v>0</v>
      </c>
      <c r="M16" s="59">
        <v>0</v>
      </c>
      <c r="N16" s="65">
        <v>0.45</v>
      </c>
      <c r="O16" s="57">
        <v>6.5</v>
      </c>
      <c r="P16" s="59">
        <v>8.67</v>
      </c>
      <c r="Q16" s="59">
        <v>879</v>
      </c>
      <c r="R16" s="59">
        <v>1.68</v>
      </c>
      <c r="S16" s="59">
        <v>3</v>
      </c>
      <c r="T16" s="59">
        <v>0.03</v>
      </c>
      <c r="U16" s="59">
        <v>0</v>
      </c>
      <c r="V16" s="67">
        <v>0.38</v>
      </c>
      <c r="W16" s="72">
        <v>7.5</v>
      </c>
      <c r="X16" s="70">
        <v>7</v>
      </c>
      <c r="Y16" s="70">
        <v>1000</v>
      </c>
      <c r="Z16" s="70">
        <v>10</v>
      </c>
      <c r="AA16" s="70">
        <v>1.5</v>
      </c>
      <c r="AB16" s="70">
        <v>1</v>
      </c>
      <c r="AC16" s="70">
        <v>0.3</v>
      </c>
      <c r="AD16" s="76">
        <v>5</v>
      </c>
      <c r="AE16" s="72">
        <v>7.5</v>
      </c>
      <c r="AF16" s="70">
        <v>7</v>
      </c>
      <c r="AG16" s="70">
        <v>1000</v>
      </c>
      <c r="AH16" s="70">
        <v>10</v>
      </c>
      <c r="AI16" s="70">
        <v>1.5</v>
      </c>
      <c r="AJ16" s="70">
        <v>1</v>
      </c>
      <c r="AK16" s="70">
        <v>0.3</v>
      </c>
      <c r="AL16" s="76">
        <v>5</v>
      </c>
      <c r="AM16" s="82">
        <v>4</v>
      </c>
      <c r="AN16" s="80">
        <v>5</v>
      </c>
      <c r="AO16" s="80">
        <v>3</v>
      </c>
      <c r="AP16" s="80">
        <v>5</v>
      </c>
      <c r="AQ16" s="80">
        <v>4</v>
      </c>
      <c r="AR16" s="80">
        <v>4</v>
      </c>
      <c r="AS16" s="80">
        <v>3</v>
      </c>
      <c r="AT16" s="80">
        <v>3</v>
      </c>
      <c r="AU16" s="85">
        <f t="shared" si="2"/>
        <v>31</v>
      </c>
      <c r="AV16" s="88">
        <v>0</v>
      </c>
      <c r="AW16" s="86">
        <v>0</v>
      </c>
      <c r="AX16" s="86">
        <v>0</v>
      </c>
      <c r="AY16" s="86">
        <v>0</v>
      </c>
      <c r="AZ16" s="86">
        <v>0</v>
      </c>
      <c r="BA16" s="86">
        <v>0</v>
      </c>
      <c r="BB16" s="86">
        <v>0</v>
      </c>
      <c r="BC16" s="90">
        <v>0</v>
      </c>
      <c r="BD16" s="88">
        <v>0</v>
      </c>
      <c r="BE16" s="86">
        <v>0</v>
      </c>
      <c r="BF16" s="86">
        <v>0</v>
      </c>
      <c r="BG16" s="86">
        <v>0</v>
      </c>
      <c r="BH16" s="86">
        <v>0</v>
      </c>
      <c r="BI16" s="86">
        <v>0</v>
      </c>
      <c r="BJ16" s="86">
        <v>0</v>
      </c>
      <c r="BK16" s="90">
        <v>0</v>
      </c>
      <c r="BL16" s="95">
        <v>1</v>
      </c>
      <c r="BM16" s="93">
        <v>1</v>
      </c>
      <c r="BN16" s="93">
        <v>1</v>
      </c>
      <c r="BO16" s="93">
        <v>1</v>
      </c>
      <c r="BP16" s="93">
        <v>1</v>
      </c>
      <c r="BQ16" s="93">
        <v>1</v>
      </c>
      <c r="BR16" s="93">
        <v>1</v>
      </c>
      <c r="BS16" s="97">
        <v>1</v>
      </c>
      <c r="BT16" s="95">
        <v>1</v>
      </c>
      <c r="BU16" s="93">
        <v>1</v>
      </c>
      <c r="BV16" s="93">
        <v>1</v>
      </c>
      <c r="BW16" s="93">
        <v>1</v>
      </c>
      <c r="BX16" s="93">
        <v>1</v>
      </c>
      <c r="BY16" s="93">
        <v>1</v>
      </c>
      <c r="BZ16" s="93">
        <v>1</v>
      </c>
      <c r="CA16" s="97">
        <v>1</v>
      </c>
      <c r="CB16" s="102">
        <v>4</v>
      </c>
      <c r="CC16" s="100">
        <v>5</v>
      </c>
      <c r="CD16" s="100">
        <v>3</v>
      </c>
      <c r="CE16" s="100">
        <v>5</v>
      </c>
      <c r="CF16" s="100">
        <v>4</v>
      </c>
      <c r="CG16" s="100">
        <v>4</v>
      </c>
      <c r="CH16" s="100">
        <v>3</v>
      </c>
      <c r="CI16" s="100">
        <v>3</v>
      </c>
      <c r="CJ16" s="102">
        <v>4</v>
      </c>
      <c r="CK16" s="100">
        <v>5</v>
      </c>
      <c r="CL16" s="100">
        <v>3</v>
      </c>
      <c r="CM16" s="100">
        <v>5</v>
      </c>
      <c r="CN16" s="100">
        <v>4</v>
      </c>
      <c r="CO16" s="100">
        <v>4</v>
      </c>
      <c r="CP16" s="100">
        <v>3</v>
      </c>
      <c r="CQ16" s="100">
        <v>3</v>
      </c>
      <c r="CR16" s="106">
        <f t="shared" si="3"/>
        <v>31</v>
      </c>
      <c r="CS16" s="111">
        <f t="shared" si="4"/>
        <v>31</v>
      </c>
      <c r="CT16" s="177">
        <f t="shared" si="5"/>
        <v>0.12903225806451613</v>
      </c>
      <c r="CU16" s="178">
        <f t="shared" si="6"/>
        <v>0.16129032258064516</v>
      </c>
      <c r="CV16" s="178">
        <f t="shared" si="7"/>
        <v>9.6774193548387094E-2</v>
      </c>
      <c r="CW16" s="178">
        <f t="shared" si="8"/>
        <v>0.16129032258064516</v>
      </c>
      <c r="CX16" s="178">
        <f t="shared" si="9"/>
        <v>0.12903225806451613</v>
      </c>
      <c r="CY16" s="178">
        <f t="shared" si="10"/>
        <v>0.12903225806451613</v>
      </c>
      <c r="CZ16" s="178">
        <f t="shared" si="11"/>
        <v>9.6774193548387094E-2</v>
      </c>
      <c r="DA16" s="179">
        <f t="shared" si="12"/>
        <v>9.6774193548387094E-2</v>
      </c>
      <c r="DB16" s="177">
        <f t="shared" si="13"/>
        <v>0.12903225806451613</v>
      </c>
      <c r="DC16" s="178">
        <f t="shared" si="14"/>
        <v>0.16129032258064516</v>
      </c>
      <c r="DD16" s="178">
        <f t="shared" si="15"/>
        <v>9.6774193548387094E-2</v>
      </c>
      <c r="DE16" s="178">
        <f t="shared" si="16"/>
        <v>0.16129032258064516</v>
      </c>
      <c r="DF16" s="178">
        <f t="shared" si="17"/>
        <v>0.12903225806451613</v>
      </c>
      <c r="DG16" s="178">
        <f t="shared" si="18"/>
        <v>0.12903225806451613</v>
      </c>
      <c r="DH16" s="178">
        <f t="shared" si="19"/>
        <v>9.6774193548387094E-2</v>
      </c>
      <c r="DI16" s="179">
        <f t="shared" si="20"/>
        <v>9.6774193548387094E-2</v>
      </c>
      <c r="DJ16" s="121">
        <f t="shared" si="21"/>
        <v>92.399999999999991</v>
      </c>
      <c r="DK16" s="122">
        <f t="shared" si="22"/>
        <v>87.285714285714292</v>
      </c>
      <c r="DL16" s="122">
        <f t="shared" si="23"/>
        <v>101.2</v>
      </c>
      <c r="DM16" s="122">
        <f t="shared" si="24"/>
        <v>23.3</v>
      </c>
      <c r="DN16" s="122">
        <f t="shared" si="25"/>
        <v>66.666666666666657</v>
      </c>
      <c r="DO16" s="122">
        <f t="shared" si="26"/>
        <v>0</v>
      </c>
      <c r="DP16" s="122">
        <f t="shared" si="27"/>
        <v>0</v>
      </c>
      <c r="DQ16" s="123">
        <f t="shared" si="28"/>
        <v>9</v>
      </c>
      <c r="DR16" s="121">
        <f t="shared" si="29"/>
        <v>86.666666666666671</v>
      </c>
      <c r="DS16" s="122">
        <f t="shared" si="30"/>
        <v>123.85714285714286</v>
      </c>
      <c r="DT16" s="122">
        <f t="shared" si="31"/>
        <v>87.9</v>
      </c>
      <c r="DU16" s="122">
        <f t="shared" si="32"/>
        <v>16.799999999999997</v>
      </c>
      <c r="DV16" s="122">
        <f t="shared" si="33"/>
        <v>200</v>
      </c>
      <c r="DW16" s="122">
        <f t="shared" si="34"/>
        <v>3</v>
      </c>
      <c r="DX16" s="122">
        <f t="shared" si="35"/>
        <v>0</v>
      </c>
      <c r="DY16" s="123">
        <f t="shared" si="36"/>
        <v>7.6</v>
      </c>
      <c r="DZ16" s="128">
        <f t="shared" si="37"/>
        <v>11.92258064516129</v>
      </c>
      <c r="EA16" s="126">
        <f t="shared" si="38"/>
        <v>14.078341013824886</v>
      </c>
      <c r="EB16" s="126">
        <f t="shared" si="39"/>
        <v>9.7935483870967737</v>
      </c>
      <c r="EC16" s="126">
        <f t="shared" si="40"/>
        <v>3.7580645161290325</v>
      </c>
      <c r="ED16" s="126">
        <f t="shared" si="41"/>
        <v>8.6021505376344063</v>
      </c>
      <c r="EE16" s="126">
        <f t="shared" si="42"/>
        <v>0</v>
      </c>
      <c r="EF16" s="126">
        <f t="shared" si="43"/>
        <v>0</v>
      </c>
      <c r="EG16" s="130">
        <f t="shared" si="44"/>
        <v>0.87096774193548387</v>
      </c>
      <c r="EH16" s="128">
        <f t="shared" si="45"/>
        <v>11.182795698924732</v>
      </c>
      <c r="EI16" s="126">
        <f t="shared" si="46"/>
        <v>19.976958525345623</v>
      </c>
      <c r="EJ16" s="126">
        <f t="shared" si="47"/>
        <v>8.5064516129032253</v>
      </c>
      <c r="EK16" s="126">
        <f t="shared" si="48"/>
        <v>2.7096774193548381</v>
      </c>
      <c r="EL16" s="126">
        <f t="shared" si="49"/>
        <v>25.806451612903224</v>
      </c>
      <c r="EM16" s="126">
        <f t="shared" si="50"/>
        <v>0.38709677419354838</v>
      </c>
      <c r="EN16" s="126">
        <f t="shared" si="51"/>
        <v>0</v>
      </c>
      <c r="EO16" s="130">
        <f t="shared" si="52"/>
        <v>0.73548387096774193</v>
      </c>
      <c r="EP16" s="106">
        <f t="shared" si="53"/>
        <v>49.02565284178187</v>
      </c>
      <c r="EQ16" s="106">
        <f t="shared" si="53"/>
        <v>48.285867895545309</v>
      </c>
      <c r="ER16" s="186" t="s">
        <v>86</v>
      </c>
      <c r="ES16" s="186" t="s">
        <v>86</v>
      </c>
      <c r="ET16" t="str">
        <f t="shared" si="54"/>
        <v>good</v>
      </c>
      <c r="EU16" t="str">
        <f t="shared" si="54"/>
        <v>good</v>
      </c>
    </row>
    <row r="17" spans="1:151">
      <c r="A17" s="169" t="s">
        <v>6</v>
      </c>
      <c r="B17" s="163" t="s">
        <v>433</v>
      </c>
      <c r="C17" s="55" t="s">
        <v>447</v>
      </c>
      <c r="D17" s="163" t="s">
        <v>464</v>
      </c>
      <c r="E17" s="163" t="s">
        <v>488</v>
      </c>
      <c r="F17" s="170">
        <v>1235</v>
      </c>
      <c r="G17" s="57">
        <v>6.83</v>
      </c>
      <c r="H17" s="59">
        <v>6</v>
      </c>
      <c r="I17" s="59">
        <v>320</v>
      </c>
      <c r="J17" s="59">
        <v>1.55</v>
      </c>
      <c r="K17" s="59">
        <v>1</v>
      </c>
      <c r="L17" s="59">
        <v>0</v>
      </c>
      <c r="M17" s="59">
        <v>0</v>
      </c>
      <c r="N17" s="65">
        <v>2.5</v>
      </c>
      <c r="O17" s="57">
        <v>5</v>
      </c>
      <c r="P17" s="59">
        <v>9.34</v>
      </c>
      <c r="Q17" s="59">
        <v>39.4</v>
      </c>
      <c r="R17" s="59">
        <v>4.4000000000000004</v>
      </c>
      <c r="S17" s="59">
        <v>1</v>
      </c>
      <c r="T17" s="59">
        <v>0.03</v>
      </c>
      <c r="U17" s="59">
        <v>0.09</v>
      </c>
      <c r="V17" s="67">
        <v>2.36</v>
      </c>
      <c r="W17" s="72">
        <v>7.5</v>
      </c>
      <c r="X17" s="70">
        <v>7</v>
      </c>
      <c r="Y17" s="70">
        <v>1000</v>
      </c>
      <c r="Z17" s="70">
        <v>10</v>
      </c>
      <c r="AA17" s="70">
        <v>1.5</v>
      </c>
      <c r="AB17" s="70">
        <v>1</v>
      </c>
      <c r="AC17" s="70">
        <v>0.3</v>
      </c>
      <c r="AD17" s="76">
        <v>5</v>
      </c>
      <c r="AE17" s="72">
        <v>7.5</v>
      </c>
      <c r="AF17" s="70">
        <v>7</v>
      </c>
      <c r="AG17" s="70">
        <v>1000</v>
      </c>
      <c r="AH17" s="70">
        <v>10</v>
      </c>
      <c r="AI17" s="70">
        <v>1.5</v>
      </c>
      <c r="AJ17" s="70">
        <v>1</v>
      </c>
      <c r="AK17" s="70">
        <v>0.3</v>
      </c>
      <c r="AL17" s="76">
        <v>5</v>
      </c>
      <c r="AM17" s="82">
        <v>4</v>
      </c>
      <c r="AN17" s="80">
        <v>5</v>
      </c>
      <c r="AO17" s="80">
        <v>3</v>
      </c>
      <c r="AP17" s="80">
        <v>5</v>
      </c>
      <c r="AQ17" s="80">
        <v>4</v>
      </c>
      <c r="AR17" s="80">
        <v>4</v>
      </c>
      <c r="AS17" s="80">
        <v>3</v>
      </c>
      <c r="AT17" s="80">
        <v>3</v>
      </c>
      <c r="AU17" s="85">
        <f t="shared" si="2"/>
        <v>31</v>
      </c>
      <c r="AV17" s="88">
        <v>0</v>
      </c>
      <c r="AW17" s="86">
        <v>0</v>
      </c>
      <c r="AX17" s="86">
        <v>0</v>
      </c>
      <c r="AY17" s="86">
        <v>0</v>
      </c>
      <c r="AZ17" s="86">
        <v>0</v>
      </c>
      <c r="BA17" s="86">
        <v>0</v>
      </c>
      <c r="BB17" s="86">
        <v>0</v>
      </c>
      <c r="BC17" s="90">
        <v>0</v>
      </c>
      <c r="BD17" s="88">
        <v>0</v>
      </c>
      <c r="BE17" s="86">
        <v>0</v>
      </c>
      <c r="BF17" s="86">
        <v>0</v>
      </c>
      <c r="BG17" s="86">
        <v>0</v>
      </c>
      <c r="BH17" s="86">
        <v>0</v>
      </c>
      <c r="BI17" s="86">
        <v>0</v>
      </c>
      <c r="BJ17" s="86">
        <v>0</v>
      </c>
      <c r="BK17" s="90">
        <v>0</v>
      </c>
      <c r="BL17" s="95">
        <v>1</v>
      </c>
      <c r="BM17" s="93">
        <v>1</v>
      </c>
      <c r="BN17" s="93">
        <v>1</v>
      </c>
      <c r="BO17" s="93">
        <v>1</v>
      </c>
      <c r="BP17" s="93">
        <v>1</v>
      </c>
      <c r="BQ17" s="93">
        <v>1</v>
      </c>
      <c r="BR17" s="93">
        <v>1</v>
      </c>
      <c r="BS17" s="97">
        <v>1</v>
      </c>
      <c r="BT17" s="95">
        <v>1</v>
      </c>
      <c r="BU17" s="93">
        <v>1</v>
      </c>
      <c r="BV17" s="93">
        <v>1</v>
      </c>
      <c r="BW17" s="93">
        <v>1</v>
      </c>
      <c r="BX17" s="93">
        <v>1</v>
      </c>
      <c r="BY17" s="93">
        <v>1</v>
      </c>
      <c r="BZ17" s="93">
        <v>1</v>
      </c>
      <c r="CA17" s="97">
        <v>1</v>
      </c>
      <c r="CB17" s="102">
        <v>4</v>
      </c>
      <c r="CC17" s="100">
        <v>5</v>
      </c>
      <c r="CD17" s="100">
        <v>3</v>
      </c>
      <c r="CE17" s="100">
        <v>5</v>
      </c>
      <c r="CF17" s="100">
        <v>4</v>
      </c>
      <c r="CG17" s="100">
        <v>4</v>
      </c>
      <c r="CH17" s="100">
        <v>3</v>
      </c>
      <c r="CI17" s="100">
        <v>3</v>
      </c>
      <c r="CJ17" s="102">
        <v>4</v>
      </c>
      <c r="CK17" s="100">
        <v>5</v>
      </c>
      <c r="CL17" s="100">
        <v>3</v>
      </c>
      <c r="CM17" s="100">
        <v>5</v>
      </c>
      <c r="CN17" s="100">
        <v>4</v>
      </c>
      <c r="CO17" s="100">
        <v>4</v>
      </c>
      <c r="CP17" s="100">
        <v>3</v>
      </c>
      <c r="CQ17" s="100">
        <v>3</v>
      </c>
      <c r="CR17" s="106">
        <f t="shared" si="3"/>
        <v>31</v>
      </c>
      <c r="CS17" s="111">
        <f t="shared" si="4"/>
        <v>31</v>
      </c>
      <c r="CT17" s="177">
        <f t="shared" si="5"/>
        <v>0.12903225806451613</v>
      </c>
      <c r="CU17" s="178">
        <f t="shared" si="6"/>
        <v>0.16129032258064516</v>
      </c>
      <c r="CV17" s="178">
        <f t="shared" si="7"/>
        <v>9.6774193548387094E-2</v>
      </c>
      <c r="CW17" s="178">
        <f t="shared" si="8"/>
        <v>0.16129032258064516</v>
      </c>
      <c r="CX17" s="178">
        <f t="shared" si="9"/>
        <v>0.12903225806451613</v>
      </c>
      <c r="CY17" s="178">
        <f t="shared" si="10"/>
        <v>0.12903225806451613</v>
      </c>
      <c r="CZ17" s="178">
        <f t="shared" si="11"/>
        <v>9.6774193548387094E-2</v>
      </c>
      <c r="DA17" s="179">
        <f t="shared" si="12"/>
        <v>9.6774193548387094E-2</v>
      </c>
      <c r="DB17" s="177">
        <f t="shared" si="13"/>
        <v>0.12903225806451613</v>
      </c>
      <c r="DC17" s="178">
        <f t="shared" si="14"/>
        <v>0.16129032258064516</v>
      </c>
      <c r="DD17" s="178">
        <f t="shared" si="15"/>
        <v>9.6774193548387094E-2</v>
      </c>
      <c r="DE17" s="178">
        <f t="shared" si="16"/>
        <v>0.16129032258064516</v>
      </c>
      <c r="DF17" s="178">
        <f t="shared" si="17"/>
        <v>0.12903225806451613</v>
      </c>
      <c r="DG17" s="178">
        <f t="shared" si="18"/>
        <v>0.12903225806451613</v>
      </c>
      <c r="DH17" s="178">
        <f t="shared" si="19"/>
        <v>9.6774193548387094E-2</v>
      </c>
      <c r="DI17" s="179">
        <f t="shared" si="20"/>
        <v>9.6774193548387094E-2</v>
      </c>
      <c r="DJ17" s="121">
        <f t="shared" si="21"/>
        <v>91.066666666666663</v>
      </c>
      <c r="DK17" s="122">
        <f t="shared" si="22"/>
        <v>85.714285714285708</v>
      </c>
      <c r="DL17" s="122">
        <f t="shared" si="23"/>
        <v>32</v>
      </c>
      <c r="DM17" s="122">
        <f t="shared" si="24"/>
        <v>15.5</v>
      </c>
      <c r="DN17" s="122">
        <f t="shared" si="25"/>
        <v>66.666666666666657</v>
      </c>
      <c r="DO17" s="122">
        <f t="shared" si="26"/>
        <v>0</v>
      </c>
      <c r="DP17" s="122">
        <f t="shared" si="27"/>
        <v>0</v>
      </c>
      <c r="DQ17" s="123">
        <f t="shared" si="28"/>
        <v>50</v>
      </c>
      <c r="DR17" s="121">
        <f t="shared" si="29"/>
        <v>66.666666666666657</v>
      </c>
      <c r="DS17" s="122">
        <f t="shared" si="30"/>
        <v>133.42857142857142</v>
      </c>
      <c r="DT17" s="122">
        <f t="shared" si="31"/>
        <v>3.94</v>
      </c>
      <c r="DU17" s="122">
        <f t="shared" si="32"/>
        <v>44.000000000000007</v>
      </c>
      <c r="DV17" s="122">
        <f t="shared" si="33"/>
        <v>66.666666666666657</v>
      </c>
      <c r="DW17" s="122">
        <f t="shared" si="34"/>
        <v>3</v>
      </c>
      <c r="DX17" s="122">
        <f t="shared" si="35"/>
        <v>30</v>
      </c>
      <c r="DY17" s="123">
        <f t="shared" si="36"/>
        <v>47.199999999999996</v>
      </c>
      <c r="DZ17" s="128">
        <f t="shared" si="37"/>
        <v>11.750537634408602</v>
      </c>
      <c r="EA17" s="126">
        <f t="shared" si="38"/>
        <v>13.824884792626726</v>
      </c>
      <c r="EB17" s="126">
        <f t="shared" si="39"/>
        <v>3.096774193548387</v>
      </c>
      <c r="EC17" s="126">
        <f t="shared" si="40"/>
        <v>2.5</v>
      </c>
      <c r="ED17" s="126">
        <f t="shared" si="41"/>
        <v>8.6021505376344063</v>
      </c>
      <c r="EE17" s="126">
        <f t="shared" si="42"/>
        <v>0</v>
      </c>
      <c r="EF17" s="126">
        <f t="shared" si="43"/>
        <v>0</v>
      </c>
      <c r="EG17" s="130">
        <f t="shared" si="44"/>
        <v>4.838709677419355</v>
      </c>
      <c r="EH17" s="128">
        <f t="shared" si="45"/>
        <v>8.6021505376344063</v>
      </c>
      <c r="EI17" s="126">
        <f t="shared" si="46"/>
        <v>21.520737327188936</v>
      </c>
      <c r="EJ17" s="126">
        <f t="shared" si="47"/>
        <v>0.38129032258064516</v>
      </c>
      <c r="EK17" s="126">
        <f t="shared" si="48"/>
        <v>7.0967741935483879</v>
      </c>
      <c r="EL17" s="126">
        <f t="shared" si="49"/>
        <v>8.6021505376344063</v>
      </c>
      <c r="EM17" s="126">
        <f t="shared" si="50"/>
        <v>0.38709677419354838</v>
      </c>
      <c r="EN17" s="126">
        <f t="shared" si="51"/>
        <v>2.903225806451613</v>
      </c>
      <c r="EO17" s="130">
        <f t="shared" si="52"/>
        <v>4.5677419354838706</v>
      </c>
      <c r="EP17" s="106">
        <f t="shared" si="53"/>
        <v>44.613056835637472</v>
      </c>
      <c r="EQ17" s="106">
        <f t="shared" si="53"/>
        <v>41.464669738863279</v>
      </c>
      <c r="ER17" s="186" t="s">
        <v>86</v>
      </c>
      <c r="ES17" s="186" t="s">
        <v>86</v>
      </c>
      <c r="ET17" t="str">
        <f t="shared" si="54"/>
        <v>good</v>
      </c>
      <c r="EU17" t="str">
        <f t="shared" si="54"/>
        <v>good</v>
      </c>
    </row>
    <row r="18" spans="1:151">
      <c r="A18" s="169" t="s">
        <v>6</v>
      </c>
      <c r="B18" s="163" t="s">
        <v>434</v>
      </c>
      <c r="C18" s="55" t="s">
        <v>448</v>
      </c>
      <c r="D18" s="163" t="s">
        <v>465</v>
      </c>
      <c r="E18" s="163" t="s">
        <v>489</v>
      </c>
      <c r="F18" s="170">
        <v>795</v>
      </c>
      <c r="G18" s="57">
        <v>7.2</v>
      </c>
      <c r="H18" s="59">
        <v>6.58</v>
      </c>
      <c r="I18" s="59">
        <v>85</v>
      </c>
      <c r="J18" s="59">
        <v>0.95</v>
      </c>
      <c r="K18" s="59">
        <v>1</v>
      </c>
      <c r="L18" s="59">
        <v>0</v>
      </c>
      <c r="M18" s="59">
        <v>0</v>
      </c>
      <c r="N18" s="65">
        <v>0.75</v>
      </c>
      <c r="O18" s="57">
        <v>6.9</v>
      </c>
      <c r="P18" s="59">
        <v>8.52</v>
      </c>
      <c r="Q18" s="59">
        <v>445</v>
      </c>
      <c r="R18" s="59">
        <v>0.55000000000000004</v>
      </c>
      <c r="S18" s="59">
        <v>1</v>
      </c>
      <c r="T18" s="59">
        <v>0</v>
      </c>
      <c r="U18" s="59">
        <v>0</v>
      </c>
      <c r="V18" s="67">
        <v>1.1499999999999999</v>
      </c>
      <c r="W18" s="72">
        <v>7.5</v>
      </c>
      <c r="X18" s="70">
        <v>7</v>
      </c>
      <c r="Y18" s="70">
        <v>1000</v>
      </c>
      <c r="Z18" s="70">
        <v>10</v>
      </c>
      <c r="AA18" s="70">
        <v>1.5</v>
      </c>
      <c r="AB18" s="70">
        <v>1</v>
      </c>
      <c r="AC18" s="70">
        <v>0.3</v>
      </c>
      <c r="AD18" s="76">
        <v>5</v>
      </c>
      <c r="AE18" s="72">
        <v>7.5</v>
      </c>
      <c r="AF18" s="70">
        <v>7</v>
      </c>
      <c r="AG18" s="70">
        <v>1000</v>
      </c>
      <c r="AH18" s="70">
        <v>10</v>
      </c>
      <c r="AI18" s="70">
        <v>1.5</v>
      </c>
      <c r="AJ18" s="70">
        <v>1</v>
      </c>
      <c r="AK18" s="70">
        <v>0.3</v>
      </c>
      <c r="AL18" s="76">
        <v>5</v>
      </c>
      <c r="AM18" s="82">
        <v>4</v>
      </c>
      <c r="AN18" s="80">
        <v>5</v>
      </c>
      <c r="AO18" s="80">
        <v>3</v>
      </c>
      <c r="AP18" s="80">
        <v>5</v>
      </c>
      <c r="AQ18" s="80">
        <v>4</v>
      </c>
      <c r="AR18" s="80">
        <v>4</v>
      </c>
      <c r="AS18" s="80">
        <v>3</v>
      </c>
      <c r="AT18" s="80">
        <v>3</v>
      </c>
      <c r="AU18" s="85">
        <f t="shared" si="2"/>
        <v>31</v>
      </c>
      <c r="AV18" s="88">
        <v>0</v>
      </c>
      <c r="AW18" s="86">
        <v>0</v>
      </c>
      <c r="AX18" s="86">
        <v>0</v>
      </c>
      <c r="AY18" s="86">
        <v>0</v>
      </c>
      <c r="AZ18" s="86">
        <v>0</v>
      </c>
      <c r="BA18" s="86">
        <v>0</v>
      </c>
      <c r="BB18" s="86">
        <v>0</v>
      </c>
      <c r="BC18" s="90">
        <v>0</v>
      </c>
      <c r="BD18" s="88">
        <v>0</v>
      </c>
      <c r="BE18" s="86">
        <v>0</v>
      </c>
      <c r="BF18" s="86">
        <v>0</v>
      </c>
      <c r="BG18" s="86">
        <v>0</v>
      </c>
      <c r="BH18" s="86">
        <v>0</v>
      </c>
      <c r="BI18" s="86">
        <v>0</v>
      </c>
      <c r="BJ18" s="86">
        <v>0</v>
      </c>
      <c r="BK18" s="90">
        <v>0</v>
      </c>
      <c r="BL18" s="95">
        <v>1</v>
      </c>
      <c r="BM18" s="93">
        <v>1</v>
      </c>
      <c r="BN18" s="93">
        <v>1</v>
      </c>
      <c r="BO18" s="93">
        <v>1</v>
      </c>
      <c r="BP18" s="93">
        <v>1</v>
      </c>
      <c r="BQ18" s="93">
        <v>1</v>
      </c>
      <c r="BR18" s="93">
        <v>1</v>
      </c>
      <c r="BS18" s="97">
        <v>1</v>
      </c>
      <c r="BT18" s="95">
        <v>1</v>
      </c>
      <c r="BU18" s="93">
        <v>1</v>
      </c>
      <c r="BV18" s="93">
        <v>1</v>
      </c>
      <c r="BW18" s="93">
        <v>1</v>
      </c>
      <c r="BX18" s="93">
        <v>1</v>
      </c>
      <c r="BY18" s="93">
        <v>1</v>
      </c>
      <c r="BZ18" s="93">
        <v>1</v>
      </c>
      <c r="CA18" s="97">
        <v>1</v>
      </c>
      <c r="CB18" s="102">
        <v>4</v>
      </c>
      <c r="CC18" s="100">
        <v>5</v>
      </c>
      <c r="CD18" s="100">
        <v>3</v>
      </c>
      <c r="CE18" s="100">
        <v>5</v>
      </c>
      <c r="CF18" s="100">
        <v>4</v>
      </c>
      <c r="CG18" s="100">
        <v>4</v>
      </c>
      <c r="CH18" s="100">
        <v>3</v>
      </c>
      <c r="CI18" s="100">
        <v>3</v>
      </c>
      <c r="CJ18" s="102">
        <v>4</v>
      </c>
      <c r="CK18" s="100">
        <v>5</v>
      </c>
      <c r="CL18" s="100">
        <v>3</v>
      </c>
      <c r="CM18" s="100">
        <v>5</v>
      </c>
      <c r="CN18" s="100">
        <v>4</v>
      </c>
      <c r="CO18" s="100">
        <v>4</v>
      </c>
      <c r="CP18" s="100">
        <v>3</v>
      </c>
      <c r="CQ18" s="100">
        <v>3</v>
      </c>
      <c r="CR18" s="106">
        <f t="shared" si="3"/>
        <v>31</v>
      </c>
      <c r="CS18" s="111">
        <f t="shared" si="4"/>
        <v>31</v>
      </c>
      <c r="CT18" s="177">
        <f t="shared" si="5"/>
        <v>0.12903225806451613</v>
      </c>
      <c r="CU18" s="178">
        <f t="shared" si="6"/>
        <v>0.16129032258064516</v>
      </c>
      <c r="CV18" s="178">
        <f t="shared" si="7"/>
        <v>9.6774193548387094E-2</v>
      </c>
      <c r="CW18" s="178">
        <f t="shared" si="8"/>
        <v>0.16129032258064516</v>
      </c>
      <c r="CX18" s="178">
        <f t="shared" si="9"/>
        <v>0.12903225806451613</v>
      </c>
      <c r="CY18" s="178">
        <f t="shared" si="10"/>
        <v>0.12903225806451613</v>
      </c>
      <c r="CZ18" s="178">
        <f t="shared" si="11"/>
        <v>9.6774193548387094E-2</v>
      </c>
      <c r="DA18" s="179">
        <f t="shared" si="12"/>
        <v>9.6774193548387094E-2</v>
      </c>
      <c r="DB18" s="177">
        <f t="shared" si="13"/>
        <v>0.12903225806451613</v>
      </c>
      <c r="DC18" s="178">
        <f t="shared" si="14"/>
        <v>0.16129032258064516</v>
      </c>
      <c r="DD18" s="178">
        <f t="shared" si="15"/>
        <v>9.6774193548387094E-2</v>
      </c>
      <c r="DE18" s="178">
        <f t="shared" si="16"/>
        <v>0.16129032258064516</v>
      </c>
      <c r="DF18" s="178">
        <f t="shared" si="17"/>
        <v>0.12903225806451613</v>
      </c>
      <c r="DG18" s="178">
        <f t="shared" si="18"/>
        <v>0.12903225806451613</v>
      </c>
      <c r="DH18" s="178">
        <f t="shared" si="19"/>
        <v>9.6774193548387094E-2</v>
      </c>
      <c r="DI18" s="179">
        <f t="shared" si="20"/>
        <v>9.6774193548387094E-2</v>
      </c>
      <c r="DJ18" s="121">
        <f t="shared" si="21"/>
        <v>96.000000000000014</v>
      </c>
      <c r="DK18" s="122">
        <f t="shared" si="22"/>
        <v>94</v>
      </c>
      <c r="DL18" s="122">
        <f t="shared" si="23"/>
        <v>8.5</v>
      </c>
      <c r="DM18" s="122">
        <f t="shared" si="24"/>
        <v>9.5</v>
      </c>
      <c r="DN18" s="122">
        <f t="shared" si="25"/>
        <v>66.666666666666657</v>
      </c>
      <c r="DO18" s="122">
        <f t="shared" si="26"/>
        <v>0</v>
      </c>
      <c r="DP18" s="122">
        <f t="shared" si="27"/>
        <v>0</v>
      </c>
      <c r="DQ18" s="123">
        <f t="shared" si="28"/>
        <v>15</v>
      </c>
      <c r="DR18" s="121">
        <f t="shared" si="29"/>
        <v>92</v>
      </c>
      <c r="DS18" s="122">
        <f t="shared" si="30"/>
        <v>121.71428571428571</v>
      </c>
      <c r="DT18" s="122">
        <f t="shared" si="31"/>
        <v>44.5</v>
      </c>
      <c r="DU18" s="122">
        <f t="shared" si="32"/>
        <v>5.5000000000000009</v>
      </c>
      <c r="DV18" s="122">
        <f t="shared" si="33"/>
        <v>66.666666666666657</v>
      </c>
      <c r="DW18" s="122">
        <f t="shared" si="34"/>
        <v>0</v>
      </c>
      <c r="DX18" s="122">
        <f t="shared" si="35"/>
        <v>0</v>
      </c>
      <c r="DY18" s="123">
        <f t="shared" si="36"/>
        <v>23</v>
      </c>
      <c r="DZ18" s="128">
        <f t="shared" si="37"/>
        <v>12.38709677419355</v>
      </c>
      <c r="EA18" s="126">
        <f t="shared" si="38"/>
        <v>15.161290322580644</v>
      </c>
      <c r="EB18" s="126">
        <f t="shared" si="39"/>
        <v>0.82258064516129026</v>
      </c>
      <c r="EC18" s="126">
        <f t="shared" si="40"/>
        <v>1.532258064516129</v>
      </c>
      <c r="ED18" s="126">
        <f t="shared" si="41"/>
        <v>8.6021505376344063</v>
      </c>
      <c r="EE18" s="126">
        <f t="shared" si="42"/>
        <v>0</v>
      </c>
      <c r="EF18" s="126">
        <f t="shared" si="43"/>
        <v>0</v>
      </c>
      <c r="EG18" s="130">
        <f t="shared" si="44"/>
        <v>1.4516129032258065</v>
      </c>
      <c r="EH18" s="128">
        <f t="shared" si="45"/>
        <v>11.870967741935484</v>
      </c>
      <c r="EI18" s="126">
        <f t="shared" si="46"/>
        <v>19.631336405529954</v>
      </c>
      <c r="EJ18" s="126">
        <f t="shared" si="47"/>
        <v>4.306451612903226</v>
      </c>
      <c r="EK18" s="126">
        <f t="shared" si="48"/>
        <v>0.88709677419354849</v>
      </c>
      <c r="EL18" s="126">
        <f t="shared" si="49"/>
        <v>8.6021505376344063</v>
      </c>
      <c r="EM18" s="126">
        <f t="shared" si="50"/>
        <v>0</v>
      </c>
      <c r="EN18" s="126">
        <f t="shared" si="51"/>
        <v>0</v>
      </c>
      <c r="EO18" s="130">
        <f t="shared" si="52"/>
        <v>2.225806451612903</v>
      </c>
      <c r="EP18" s="106">
        <f t="shared" si="53"/>
        <v>39.956989247311824</v>
      </c>
      <c r="EQ18" s="106">
        <f t="shared" si="53"/>
        <v>39.44086021505376</v>
      </c>
      <c r="ER18" s="186" t="s">
        <v>86</v>
      </c>
      <c r="ES18" s="186" t="s">
        <v>86</v>
      </c>
      <c r="ET18" t="str">
        <f t="shared" si="54"/>
        <v>good</v>
      </c>
      <c r="EU18" t="str">
        <f t="shared" si="54"/>
        <v>good</v>
      </c>
    </row>
    <row r="19" spans="1:151">
      <c r="A19" s="169" t="s">
        <v>6</v>
      </c>
      <c r="B19" s="163" t="s">
        <v>218</v>
      </c>
      <c r="C19" s="55" t="s">
        <v>449</v>
      </c>
      <c r="D19" s="163" t="s">
        <v>466</v>
      </c>
      <c r="E19" s="163" t="s">
        <v>490</v>
      </c>
      <c r="F19" s="170">
        <v>1000</v>
      </c>
      <c r="G19" s="57">
        <v>6.6</v>
      </c>
      <c r="H19" s="59">
        <v>6.29</v>
      </c>
      <c r="I19" s="59">
        <v>426</v>
      </c>
      <c r="J19" s="59">
        <v>0</v>
      </c>
      <c r="K19" s="59">
        <v>2</v>
      </c>
      <c r="L19" s="59">
        <v>0.01</v>
      </c>
      <c r="M19" s="59">
        <v>0</v>
      </c>
      <c r="N19" s="65">
        <v>1.5</v>
      </c>
      <c r="O19" s="57">
        <v>6.5</v>
      </c>
      <c r="P19" s="59">
        <v>7.88</v>
      </c>
      <c r="Q19" s="59">
        <v>225</v>
      </c>
      <c r="R19" s="59">
        <v>0</v>
      </c>
      <c r="S19" s="59">
        <v>0</v>
      </c>
      <c r="T19" s="59">
        <v>0</v>
      </c>
      <c r="U19" s="59">
        <v>0</v>
      </c>
      <c r="V19" s="67">
        <v>0.75</v>
      </c>
      <c r="W19" s="72">
        <v>7.5</v>
      </c>
      <c r="X19" s="70">
        <v>7</v>
      </c>
      <c r="Y19" s="70">
        <v>1000</v>
      </c>
      <c r="Z19" s="70">
        <v>10</v>
      </c>
      <c r="AA19" s="70">
        <v>1.5</v>
      </c>
      <c r="AB19" s="70">
        <v>1</v>
      </c>
      <c r="AC19" s="70">
        <v>0.3</v>
      </c>
      <c r="AD19" s="76">
        <v>5</v>
      </c>
      <c r="AE19" s="72">
        <v>7.5</v>
      </c>
      <c r="AF19" s="70">
        <v>7</v>
      </c>
      <c r="AG19" s="70">
        <v>1000</v>
      </c>
      <c r="AH19" s="70">
        <v>10</v>
      </c>
      <c r="AI19" s="70">
        <v>1.5</v>
      </c>
      <c r="AJ19" s="70">
        <v>1</v>
      </c>
      <c r="AK19" s="70">
        <v>0.3</v>
      </c>
      <c r="AL19" s="76">
        <v>5</v>
      </c>
      <c r="AM19" s="82">
        <v>4</v>
      </c>
      <c r="AN19" s="80">
        <v>5</v>
      </c>
      <c r="AO19" s="80">
        <v>3</v>
      </c>
      <c r="AP19" s="80">
        <v>5</v>
      </c>
      <c r="AQ19" s="80">
        <v>4</v>
      </c>
      <c r="AR19" s="80">
        <v>4</v>
      </c>
      <c r="AS19" s="80">
        <v>3</v>
      </c>
      <c r="AT19" s="80">
        <v>3</v>
      </c>
      <c r="AU19" s="85">
        <f t="shared" si="2"/>
        <v>31</v>
      </c>
      <c r="AV19" s="88">
        <v>0</v>
      </c>
      <c r="AW19" s="86">
        <v>0</v>
      </c>
      <c r="AX19" s="86">
        <v>0</v>
      </c>
      <c r="AY19" s="86">
        <v>0</v>
      </c>
      <c r="AZ19" s="86">
        <v>0</v>
      </c>
      <c r="BA19" s="86">
        <v>0</v>
      </c>
      <c r="BB19" s="86">
        <v>0</v>
      </c>
      <c r="BC19" s="90">
        <v>0</v>
      </c>
      <c r="BD19" s="88">
        <v>0</v>
      </c>
      <c r="BE19" s="86">
        <v>0</v>
      </c>
      <c r="BF19" s="86">
        <v>0</v>
      </c>
      <c r="BG19" s="86">
        <v>0</v>
      </c>
      <c r="BH19" s="86">
        <v>0</v>
      </c>
      <c r="BI19" s="86">
        <v>0</v>
      </c>
      <c r="BJ19" s="86">
        <v>0</v>
      </c>
      <c r="BK19" s="90">
        <v>0</v>
      </c>
      <c r="BL19" s="95">
        <v>1</v>
      </c>
      <c r="BM19" s="93">
        <v>1</v>
      </c>
      <c r="BN19" s="93">
        <v>1</v>
      </c>
      <c r="BO19" s="93">
        <v>1</v>
      </c>
      <c r="BP19" s="93">
        <v>1</v>
      </c>
      <c r="BQ19" s="93">
        <v>1</v>
      </c>
      <c r="BR19" s="93">
        <v>1</v>
      </c>
      <c r="BS19" s="97">
        <v>1</v>
      </c>
      <c r="BT19" s="95">
        <v>1</v>
      </c>
      <c r="BU19" s="93">
        <v>1</v>
      </c>
      <c r="BV19" s="93">
        <v>1</v>
      </c>
      <c r="BW19" s="93">
        <v>1</v>
      </c>
      <c r="BX19" s="93">
        <v>1</v>
      </c>
      <c r="BY19" s="93">
        <v>1</v>
      </c>
      <c r="BZ19" s="93">
        <v>1</v>
      </c>
      <c r="CA19" s="97">
        <v>1</v>
      </c>
      <c r="CB19" s="102">
        <v>4</v>
      </c>
      <c r="CC19" s="100">
        <v>5</v>
      </c>
      <c r="CD19" s="100">
        <v>3</v>
      </c>
      <c r="CE19" s="100">
        <v>5</v>
      </c>
      <c r="CF19" s="100">
        <v>4</v>
      </c>
      <c r="CG19" s="100">
        <v>4</v>
      </c>
      <c r="CH19" s="100">
        <v>3</v>
      </c>
      <c r="CI19" s="100">
        <v>3</v>
      </c>
      <c r="CJ19" s="102">
        <v>4</v>
      </c>
      <c r="CK19" s="100">
        <v>5</v>
      </c>
      <c r="CL19" s="100">
        <v>3</v>
      </c>
      <c r="CM19" s="100">
        <v>5</v>
      </c>
      <c r="CN19" s="100">
        <v>4</v>
      </c>
      <c r="CO19" s="100">
        <v>4</v>
      </c>
      <c r="CP19" s="100">
        <v>3</v>
      </c>
      <c r="CQ19" s="100">
        <v>3</v>
      </c>
      <c r="CR19" s="106">
        <f t="shared" si="3"/>
        <v>31</v>
      </c>
      <c r="CS19" s="111">
        <f t="shared" si="4"/>
        <v>31</v>
      </c>
      <c r="CT19" s="177">
        <f t="shared" si="5"/>
        <v>0.12903225806451613</v>
      </c>
      <c r="CU19" s="178">
        <f t="shared" si="6"/>
        <v>0.16129032258064516</v>
      </c>
      <c r="CV19" s="178">
        <f t="shared" si="7"/>
        <v>9.6774193548387094E-2</v>
      </c>
      <c r="CW19" s="178">
        <f t="shared" si="8"/>
        <v>0.16129032258064516</v>
      </c>
      <c r="CX19" s="178">
        <f t="shared" si="9"/>
        <v>0.12903225806451613</v>
      </c>
      <c r="CY19" s="178">
        <f t="shared" si="10"/>
        <v>0.12903225806451613</v>
      </c>
      <c r="CZ19" s="178">
        <f t="shared" si="11"/>
        <v>9.6774193548387094E-2</v>
      </c>
      <c r="DA19" s="179">
        <f t="shared" si="12"/>
        <v>9.6774193548387094E-2</v>
      </c>
      <c r="DB19" s="177">
        <f t="shared" si="13"/>
        <v>0.12903225806451613</v>
      </c>
      <c r="DC19" s="178">
        <f t="shared" si="14"/>
        <v>0.16129032258064516</v>
      </c>
      <c r="DD19" s="178">
        <f t="shared" si="15"/>
        <v>9.6774193548387094E-2</v>
      </c>
      <c r="DE19" s="178">
        <f t="shared" si="16"/>
        <v>0.16129032258064516</v>
      </c>
      <c r="DF19" s="178">
        <f t="shared" si="17"/>
        <v>0.12903225806451613</v>
      </c>
      <c r="DG19" s="178">
        <f t="shared" si="18"/>
        <v>0.12903225806451613</v>
      </c>
      <c r="DH19" s="178">
        <f t="shared" si="19"/>
        <v>9.6774193548387094E-2</v>
      </c>
      <c r="DI19" s="179">
        <f t="shared" si="20"/>
        <v>9.6774193548387094E-2</v>
      </c>
      <c r="DJ19" s="121">
        <f t="shared" si="21"/>
        <v>88</v>
      </c>
      <c r="DK19" s="122">
        <f t="shared" si="22"/>
        <v>89.857142857142861</v>
      </c>
      <c r="DL19" s="122">
        <f t="shared" si="23"/>
        <v>42.6</v>
      </c>
      <c r="DM19" s="122">
        <f t="shared" si="24"/>
        <v>0</v>
      </c>
      <c r="DN19" s="122">
        <f t="shared" si="25"/>
        <v>133.33333333333331</v>
      </c>
      <c r="DO19" s="122">
        <f t="shared" si="26"/>
        <v>1</v>
      </c>
      <c r="DP19" s="122">
        <f t="shared" si="27"/>
        <v>0</v>
      </c>
      <c r="DQ19" s="123">
        <f t="shared" si="28"/>
        <v>30</v>
      </c>
      <c r="DR19" s="121">
        <f t="shared" si="29"/>
        <v>86.666666666666671</v>
      </c>
      <c r="DS19" s="122">
        <f t="shared" si="30"/>
        <v>112.57142857142857</v>
      </c>
      <c r="DT19" s="122">
        <f t="shared" si="31"/>
        <v>22.5</v>
      </c>
      <c r="DU19" s="122">
        <f t="shared" si="32"/>
        <v>0</v>
      </c>
      <c r="DV19" s="122">
        <f t="shared" si="33"/>
        <v>0</v>
      </c>
      <c r="DW19" s="122">
        <f t="shared" si="34"/>
        <v>0</v>
      </c>
      <c r="DX19" s="122">
        <f t="shared" si="35"/>
        <v>0</v>
      </c>
      <c r="DY19" s="123">
        <f t="shared" si="36"/>
        <v>15</v>
      </c>
      <c r="DZ19" s="128">
        <f t="shared" si="37"/>
        <v>11.35483870967742</v>
      </c>
      <c r="EA19" s="126">
        <f t="shared" si="38"/>
        <v>14.493087557603687</v>
      </c>
      <c r="EB19" s="126">
        <f t="shared" si="39"/>
        <v>4.1225806451612907</v>
      </c>
      <c r="EC19" s="126">
        <f t="shared" si="40"/>
        <v>0</v>
      </c>
      <c r="ED19" s="126">
        <f t="shared" si="41"/>
        <v>17.204301075268813</v>
      </c>
      <c r="EE19" s="126">
        <f t="shared" si="42"/>
        <v>0.12903225806451613</v>
      </c>
      <c r="EF19" s="126">
        <f t="shared" si="43"/>
        <v>0</v>
      </c>
      <c r="EG19" s="130">
        <f t="shared" si="44"/>
        <v>2.903225806451613</v>
      </c>
      <c r="EH19" s="128">
        <f t="shared" si="45"/>
        <v>11.182795698924732</v>
      </c>
      <c r="EI19" s="126">
        <f t="shared" si="46"/>
        <v>18.156682027649769</v>
      </c>
      <c r="EJ19" s="126">
        <f t="shared" si="47"/>
        <v>2.1774193548387095</v>
      </c>
      <c r="EK19" s="126">
        <f t="shared" si="48"/>
        <v>0</v>
      </c>
      <c r="EL19" s="126">
        <f t="shared" si="49"/>
        <v>0</v>
      </c>
      <c r="EM19" s="126">
        <f t="shared" si="50"/>
        <v>0</v>
      </c>
      <c r="EN19" s="126">
        <f t="shared" si="51"/>
        <v>0</v>
      </c>
      <c r="EO19" s="130">
        <f t="shared" si="52"/>
        <v>1.4516129032258065</v>
      </c>
      <c r="EP19" s="106">
        <f t="shared" si="53"/>
        <v>50.20706605222734</v>
      </c>
      <c r="EQ19" s="106">
        <f t="shared" si="53"/>
        <v>50.035023041474659</v>
      </c>
      <c r="ER19" s="186" t="s">
        <v>86</v>
      </c>
      <c r="ES19" s="186" t="s">
        <v>86</v>
      </c>
      <c r="ET19" t="str">
        <f t="shared" si="54"/>
        <v>good</v>
      </c>
      <c r="EU19" t="str">
        <f t="shared" si="54"/>
        <v>good</v>
      </c>
    </row>
    <row r="20" spans="1:151">
      <c r="A20" s="169" t="s">
        <v>6</v>
      </c>
      <c r="B20" s="163" t="s">
        <v>435</v>
      </c>
      <c r="C20" s="55" t="s">
        <v>449</v>
      </c>
      <c r="D20" s="163" t="s">
        <v>467</v>
      </c>
      <c r="E20" s="163" t="s">
        <v>491</v>
      </c>
      <c r="F20" s="170">
        <v>880</v>
      </c>
      <c r="G20" s="57">
        <v>6.52</v>
      </c>
      <c r="H20" s="59">
        <v>6.12</v>
      </c>
      <c r="I20" s="59">
        <v>1283</v>
      </c>
      <c r="J20" s="59">
        <v>0.12</v>
      </c>
      <c r="K20" s="59">
        <v>1</v>
      </c>
      <c r="L20" s="59">
        <v>0</v>
      </c>
      <c r="M20" s="59">
        <v>0</v>
      </c>
      <c r="N20" s="65">
        <v>0.78</v>
      </c>
      <c r="O20" s="57">
        <v>7.1</v>
      </c>
      <c r="P20" s="59">
        <v>7.49</v>
      </c>
      <c r="Q20" s="59">
        <v>716.7</v>
      </c>
      <c r="R20" s="59">
        <v>3.75</v>
      </c>
      <c r="S20" s="59">
        <v>1</v>
      </c>
      <c r="T20" s="59">
        <v>0.03</v>
      </c>
      <c r="U20" s="59">
        <v>0.01</v>
      </c>
      <c r="V20" s="67">
        <v>2.1800000000000002</v>
      </c>
      <c r="W20" s="72">
        <v>7.5</v>
      </c>
      <c r="X20" s="70">
        <v>7</v>
      </c>
      <c r="Y20" s="70">
        <v>1000</v>
      </c>
      <c r="Z20" s="70">
        <v>10</v>
      </c>
      <c r="AA20" s="70">
        <v>1.5</v>
      </c>
      <c r="AB20" s="70">
        <v>1</v>
      </c>
      <c r="AC20" s="70">
        <v>0.3</v>
      </c>
      <c r="AD20" s="76">
        <v>5</v>
      </c>
      <c r="AE20" s="72">
        <v>7.5</v>
      </c>
      <c r="AF20" s="70">
        <v>7</v>
      </c>
      <c r="AG20" s="70">
        <v>1000</v>
      </c>
      <c r="AH20" s="70">
        <v>10</v>
      </c>
      <c r="AI20" s="70">
        <v>1.5</v>
      </c>
      <c r="AJ20" s="70">
        <v>1</v>
      </c>
      <c r="AK20" s="70">
        <v>0.3</v>
      </c>
      <c r="AL20" s="76">
        <v>5</v>
      </c>
      <c r="AM20" s="82">
        <v>4</v>
      </c>
      <c r="AN20" s="80">
        <v>5</v>
      </c>
      <c r="AO20" s="80">
        <v>3</v>
      </c>
      <c r="AP20" s="80">
        <v>5</v>
      </c>
      <c r="AQ20" s="80">
        <v>4</v>
      </c>
      <c r="AR20" s="80">
        <v>4</v>
      </c>
      <c r="AS20" s="80">
        <v>3</v>
      </c>
      <c r="AT20" s="80">
        <v>3</v>
      </c>
      <c r="AU20" s="85">
        <f t="shared" si="2"/>
        <v>31</v>
      </c>
      <c r="AV20" s="88">
        <v>0</v>
      </c>
      <c r="AW20" s="86">
        <v>0</v>
      </c>
      <c r="AX20" s="86">
        <v>0</v>
      </c>
      <c r="AY20" s="86">
        <v>0</v>
      </c>
      <c r="AZ20" s="86">
        <v>0</v>
      </c>
      <c r="BA20" s="86">
        <v>0</v>
      </c>
      <c r="BB20" s="86">
        <v>0</v>
      </c>
      <c r="BC20" s="90">
        <v>0</v>
      </c>
      <c r="BD20" s="88">
        <v>0</v>
      </c>
      <c r="BE20" s="86">
        <v>0</v>
      </c>
      <c r="BF20" s="86">
        <v>0</v>
      </c>
      <c r="BG20" s="86">
        <v>0</v>
      </c>
      <c r="BH20" s="86">
        <v>0</v>
      </c>
      <c r="BI20" s="86">
        <v>0</v>
      </c>
      <c r="BJ20" s="86">
        <v>0</v>
      </c>
      <c r="BK20" s="90">
        <v>0</v>
      </c>
      <c r="BL20" s="95">
        <v>1</v>
      </c>
      <c r="BM20" s="93">
        <v>1</v>
      </c>
      <c r="BN20" s="93">
        <v>1</v>
      </c>
      <c r="BO20" s="93">
        <v>1</v>
      </c>
      <c r="BP20" s="93">
        <v>1</v>
      </c>
      <c r="BQ20" s="93">
        <v>1</v>
      </c>
      <c r="BR20" s="93">
        <v>1</v>
      </c>
      <c r="BS20" s="97">
        <v>1</v>
      </c>
      <c r="BT20" s="95">
        <v>1</v>
      </c>
      <c r="BU20" s="93">
        <v>1</v>
      </c>
      <c r="BV20" s="93">
        <v>1</v>
      </c>
      <c r="BW20" s="93">
        <v>1</v>
      </c>
      <c r="BX20" s="93">
        <v>1</v>
      </c>
      <c r="BY20" s="93">
        <v>1</v>
      </c>
      <c r="BZ20" s="93">
        <v>1</v>
      </c>
      <c r="CA20" s="97">
        <v>1</v>
      </c>
      <c r="CB20" s="102">
        <v>4</v>
      </c>
      <c r="CC20" s="100">
        <v>5</v>
      </c>
      <c r="CD20" s="100">
        <v>3</v>
      </c>
      <c r="CE20" s="100">
        <v>5</v>
      </c>
      <c r="CF20" s="100">
        <v>4</v>
      </c>
      <c r="CG20" s="100">
        <v>4</v>
      </c>
      <c r="CH20" s="100">
        <v>3</v>
      </c>
      <c r="CI20" s="100">
        <v>3</v>
      </c>
      <c r="CJ20" s="102">
        <v>4</v>
      </c>
      <c r="CK20" s="100">
        <v>5</v>
      </c>
      <c r="CL20" s="100">
        <v>3</v>
      </c>
      <c r="CM20" s="100">
        <v>5</v>
      </c>
      <c r="CN20" s="100">
        <v>4</v>
      </c>
      <c r="CO20" s="100">
        <v>4</v>
      </c>
      <c r="CP20" s="100">
        <v>3</v>
      </c>
      <c r="CQ20" s="100">
        <v>3</v>
      </c>
      <c r="CR20" s="106">
        <f t="shared" si="3"/>
        <v>31</v>
      </c>
      <c r="CS20" s="111">
        <f t="shared" si="4"/>
        <v>31</v>
      </c>
      <c r="CT20" s="177">
        <f t="shared" si="5"/>
        <v>0.12903225806451613</v>
      </c>
      <c r="CU20" s="178">
        <f t="shared" si="6"/>
        <v>0.16129032258064516</v>
      </c>
      <c r="CV20" s="178">
        <f t="shared" si="7"/>
        <v>9.6774193548387094E-2</v>
      </c>
      <c r="CW20" s="178">
        <f t="shared" si="8"/>
        <v>0.16129032258064516</v>
      </c>
      <c r="CX20" s="178">
        <f t="shared" si="9"/>
        <v>0.12903225806451613</v>
      </c>
      <c r="CY20" s="178">
        <f t="shared" si="10"/>
        <v>0.12903225806451613</v>
      </c>
      <c r="CZ20" s="178">
        <f t="shared" si="11"/>
        <v>9.6774193548387094E-2</v>
      </c>
      <c r="DA20" s="179">
        <f t="shared" si="12"/>
        <v>9.6774193548387094E-2</v>
      </c>
      <c r="DB20" s="177">
        <f t="shared" si="13"/>
        <v>0.12903225806451613</v>
      </c>
      <c r="DC20" s="178">
        <f t="shared" si="14"/>
        <v>0.16129032258064516</v>
      </c>
      <c r="DD20" s="178">
        <f t="shared" si="15"/>
        <v>9.6774193548387094E-2</v>
      </c>
      <c r="DE20" s="178">
        <f t="shared" si="16"/>
        <v>0.16129032258064516</v>
      </c>
      <c r="DF20" s="178">
        <f t="shared" si="17"/>
        <v>0.12903225806451613</v>
      </c>
      <c r="DG20" s="178">
        <f t="shared" si="18"/>
        <v>0.12903225806451613</v>
      </c>
      <c r="DH20" s="178">
        <f t="shared" si="19"/>
        <v>9.6774193548387094E-2</v>
      </c>
      <c r="DI20" s="179">
        <f t="shared" si="20"/>
        <v>9.6774193548387094E-2</v>
      </c>
      <c r="DJ20" s="121">
        <f t="shared" si="21"/>
        <v>86.933333333333323</v>
      </c>
      <c r="DK20" s="122">
        <f t="shared" si="22"/>
        <v>87.428571428571431</v>
      </c>
      <c r="DL20" s="122">
        <f t="shared" si="23"/>
        <v>128.29999999999998</v>
      </c>
      <c r="DM20" s="122">
        <f t="shared" si="24"/>
        <v>1.2</v>
      </c>
      <c r="DN20" s="122">
        <f t="shared" si="25"/>
        <v>66.666666666666657</v>
      </c>
      <c r="DO20" s="122">
        <f t="shared" si="26"/>
        <v>0</v>
      </c>
      <c r="DP20" s="122">
        <f t="shared" si="27"/>
        <v>0</v>
      </c>
      <c r="DQ20" s="123">
        <f t="shared" si="28"/>
        <v>15.6</v>
      </c>
      <c r="DR20" s="121">
        <f t="shared" si="29"/>
        <v>94.666666666666671</v>
      </c>
      <c r="DS20" s="122">
        <f t="shared" si="30"/>
        <v>107</v>
      </c>
      <c r="DT20" s="122">
        <f t="shared" si="31"/>
        <v>71.67</v>
      </c>
      <c r="DU20" s="122">
        <f t="shared" si="32"/>
        <v>37.5</v>
      </c>
      <c r="DV20" s="122">
        <f t="shared" si="33"/>
        <v>66.666666666666657</v>
      </c>
      <c r="DW20" s="122">
        <f t="shared" si="34"/>
        <v>3</v>
      </c>
      <c r="DX20" s="122">
        <f t="shared" si="35"/>
        <v>3.3333333333333335</v>
      </c>
      <c r="DY20" s="123">
        <f t="shared" si="36"/>
        <v>43.600000000000009</v>
      </c>
      <c r="DZ20" s="128">
        <f t="shared" si="37"/>
        <v>11.217204301075267</v>
      </c>
      <c r="EA20" s="126">
        <f t="shared" si="38"/>
        <v>14.101382488479263</v>
      </c>
      <c r="EB20" s="126">
        <f t="shared" si="39"/>
        <v>12.416129032258063</v>
      </c>
      <c r="EC20" s="126">
        <f t="shared" si="40"/>
        <v>0.19354838709677419</v>
      </c>
      <c r="ED20" s="126">
        <f t="shared" si="41"/>
        <v>8.6021505376344063</v>
      </c>
      <c r="EE20" s="126">
        <f t="shared" si="42"/>
        <v>0</v>
      </c>
      <c r="EF20" s="126">
        <f t="shared" si="43"/>
        <v>0</v>
      </c>
      <c r="EG20" s="130">
        <f t="shared" si="44"/>
        <v>1.5096774193548386</v>
      </c>
      <c r="EH20" s="128">
        <f t="shared" si="45"/>
        <v>12.21505376344086</v>
      </c>
      <c r="EI20" s="126">
        <f t="shared" si="46"/>
        <v>17.258064516129032</v>
      </c>
      <c r="EJ20" s="126">
        <f t="shared" si="47"/>
        <v>6.935806451612903</v>
      </c>
      <c r="EK20" s="126">
        <f t="shared" si="48"/>
        <v>6.0483870967741931</v>
      </c>
      <c r="EL20" s="126">
        <f t="shared" si="49"/>
        <v>8.6021505376344063</v>
      </c>
      <c r="EM20" s="126">
        <f t="shared" si="50"/>
        <v>0.38709677419354838</v>
      </c>
      <c r="EN20" s="126">
        <f t="shared" si="51"/>
        <v>0.32258064516129031</v>
      </c>
      <c r="EO20" s="130">
        <f t="shared" si="52"/>
        <v>4.2193548387096778</v>
      </c>
      <c r="EP20" s="106">
        <f t="shared" si="53"/>
        <v>48.040092165898614</v>
      </c>
      <c r="EQ20" s="106">
        <f t="shared" si="53"/>
        <v>49.037941628264207</v>
      </c>
      <c r="ER20" s="186" t="s">
        <v>86</v>
      </c>
      <c r="ES20" s="186" t="s">
        <v>86</v>
      </c>
      <c r="ET20" t="str">
        <f t="shared" si="54"/>
        <v>good</v>
      </c>
      <c r="EU20" t="str">
        <f t="shared" si="54"/>
        <v>good</v>
      </c>
    </row>
    <row r="21" spans="1:151">
      <c r="A21" s="169" t="s">
        <v>6</v>
      </c>
      <c r="B21" s="163" t="s">
        <v>436</v>
      </c>
      <c r="C21" s="55" t="s">
        <v>449</v>
      </c>
      <c r="D21" s="163" t="s">
        <v>467</v>
      </c>
      <c r="E21" s="163" t="s">
        <v>492</v>
      </c>
      <c r="F21" s="170">
        <v>793</v>
      </c>
      <c r="G21" s="57">
        <v>6.73</v>
      </c>
      <c r="H21" s="59">
        <v>3.74</v>
      </c>
      <c r="I21" s="59">
        <v>971</v>
      </c>
      <c r="J21" s="59">
        <v>10.75</v>
      </c>
      <c r="K21" s="59">
        <v>2</v>
      </c>
      <c r="L21" s="59">
        <v>0.09</v>
      </c>
      <c r="M21" s="59">
        <v>0</v>
      </c>
      <c r="N21" s="65">
        <v>15.5</v>
      </c>
      <c r="O21" s="57">
        <v>6.4</v>
      </c>
      <c r="P21" s="59">
        <v>5.56</v>
      </c>
      <c r="Q21" s="59">
        <v>875</v>
      </c>
      <c r="R21" s="59">
        <v>5.56</v>
      </c>
      <c r="S21" s="59">
        <v>4</v>
      </c>
      <c r="T21" s="59">
        <v>0.15</v>
      </c>
      <c r="U21" s="59">
        <v>0.02</v>
      </c>
      <c r="V21" s="67">
        <v>3.75</v>
      </c>
      <c r="W21" s="72">
        <v>7.5</v>
      </c>
      <c r="X21" s="70">
        <v>7</v>
      </c>
      <c r="Y21" s="70">
        <v>1000</v>
      </c>
      <c r="Z21" s="70">
        <v>10</v>
      </c>
      <c r="AA21" s="70">
        <v>1.5</v>
      </c>
      <c r="AB21" s="70">
        <v>1</v>
      </c>
      <c r="AC21" s="70">
        <v>0.3</v>
      </c>
      <c r="AD21" s="76">
        <v>5</v>
      </c>
      <c r="AE21" s="72">
        <v>7.5</v>
      </c>
      <c r="AF21" s="70">
        <v>7</v>
      </c>
      <c r="AG21" s="70">
        <v>1000</v>
      </c>
      <c r="AH21" s="70">
        <v>10</v>
      </c>
      <c r="AI21" s="70">
        <v>1.5</v>
      </c>
      <c r="AJ21" s="70">
        <v>1</v>
      </c>
      <c r="AK21" s="70">
        <v>0.3</v>
      </c>
      <c r="AL21" s="76">
        <v>5</v>
      </c>
      <c r="AM21" s="82">
        <v>4</v>
      </c>
      <c r="AN21" s="80">
        <v>5</v>
      </c>
      <c r="AO21" s="80">
        <v>3</v>
      </c>
      <c r="AP21" s="80">
        <v>5</v>
      </c>
      <c r="AQ21" s="80">
        <v>4</v>
      </c>
      <c r="AR21" s="80">
        <v>4</v>
      </c>
      <c r="AS21" s="80">
        <v>3</v>
      </c>
      <c r="AT21" s="80">
        <v>3</v>
      </c>
      <c r="AU21" s="85">
        <f t="shared" si="2"/>
        <v>31</v>
      </c>
      <c r="AV21" s="88">
        <v>0</v>
      </c>
      <c r="AW21" s="86">
        <v>0</v>
      </c>
      <c r="AX21" s="86">
        <v>0</v>
      </c>
      <c r="AY21" s="86">
        <v>0</v>
      </c>
      <c r="AZ21" s="86">
        <v>0</v>
      </c>
      <c r="BA21" s="86">
        <v>0</v>
      </c>
      <c r="BB21" s="86">
        <v>0</v>
      </c>
      <c r="BC21" s="90">
        <v>0</v>
      </c>
      <c r="BD21" s="88">
        <v>0</v>
      </c>
      <c r="BE21" s="86">
        <v>0</v>
      </c>
      <c r="BF21" s="86">
        <v>0</v>
      </c>
      <c r="BG21" s="86">
        <v>0</v>
      </c>
      <c r="BH21" s="86">
        <v>0</v>
      </c>
      <c r="BI21" s="86">
        <v>0</v>
      </c>
      <c r="BJ21" s="86">
        <v>0</v>
      </c>
      <c r="BK21" s="90">
        <v>0</v>
      </c>
      <c r="BL21" s="95">
        <v>1</v>
      </c>
      <c r="BM21" s="93">
        <v>1</v>
      </c>
      <c r="BN21" s="93">
        <v>1</v>
      </c>
      <c r="BO21" s="93">
        <v>1</v>
      </c>
      <c r="BP21" s="93">
        <v>1</v>
      </c>
      <c r="BQ21" s="93">
        <v>1</v>
      </c>
      <c r="BR21" s="93">
        <v>1</v>
      </c>
      <c r="BS21" s="97">
        <v>1</v>
      </c>
      <c r="BT21" s="95">
        <v>1</v>
      </c>
      <c r="BU21" s="93">
        <v>1</v>
      </c>
      <c r="BV21" s="93">
        <v>1</v>
      </c>
      <c r="BW21" s="93">
        <v>1</v>
      </c>
      <c r="BX21" s="93">
        <v>1</v>
      </c>
      <c r="BY21" s="93">
        <v>1</v>
      </c>
      <c r="BZ21" s="93">
        <v>1</v>
      </c>
      <c r="CA21" s="97">
        <v>1</v>
      </c>
      <c r="CB21" s="102">
        <v>4</v>
      </c>
      <c r="CC21" s="100">
        <v>5</v>
      </c>
      <c r="CD21" s="100">
        <v>3</v>
      </c>
      <c r="CE21" s="100">
        <v>5</v>
      </c>
      <c r="CF21" s="100">
        <v>4</v>
      </c>
      <c r="CG21" s="100">
        <v>4</v>
      </c>
      <c r="CH21" s="100">
        <v>3</v>
      </c>
      <c r="CI21" s="100">
        <v>3</v>
      </c>
      <c r="CJ21" s="102">
        <v>4</v>
      </c>
      <c r="CK21" s="100">
        <v>5</v>
      </c>
      <c r="CL21" s="100">
        <v>3</v>
      </c>
      <c r="CM21" s="100">
        <v>5</v>
      </c>
      <c r="CN21" s="100">
        <v>4</v>
      </c>
      <c r="CO21" s="100">
        <v>4</v>
      </c>
      <c r="CP21" s="100">
        <v>3</v>
      </c>
      <c r="CQ21" s="100">
        <v>3</v>
      </c>
      <c r="CR21" s="106">
        <f t="shared" si="3"/>
        <v>31</v>
      </c>
      <c r="CS21" s="111">
        <f t="shared" si="4"/>
        <v>31</v>
      </c>
      <c r="CT21" s="177">
        <f t="shared" si="5"/>
        <v>0.12903225806451613</v>
      </c>
      <c r="CU21" s="178">
        <f t="shared" si="6"/>
        <v>0.16129032258064516</v>
      </c>
      <c r="CV21" s="178">
        <f t="shared" si="7"/>
        <v>9.6774193548387094E-2</v>
      </c>
      <c r="CW21" s="178">
        <f t="shared" si="8"/>
        <v>0.16129032258064516</v>
      </c>
      <c r="CX21" s="178">
        <f t="shared" si="9"/>
        <v>0.12903225806451613</v>
      </c>
      <c r="CY21" s="178">
        <f t="shared" si="10"/>
        <v>0.12903225806451613</v>
      </c>
      <c r="CZ21" s="178">
        <f t="shared" si="11"/>
        <v>9.6774193548387094E-2</v>
      </c>
      <c r="DA21" s="179">
        <f t="shared" si="12"/>
        <v>9.6774193548387094E-2</v>
      </c>
      <c r="DB21" s="177">
        <f t="shared" si="13"/>
        <v>0.12903225806451613</v>
      </c>
      <c r="DC21" s="178">
        <f t="shared" si="14"/>
        <v>0.16129032258064516</v>
      </c>
      <c r="DD21" s="178">
        <f t="shared" si="15"/>
        <v>9.6774193548387094E-2</v>
      </c>
      <c r="DE21" s="178">
        <f t="shared" si="16"/>
        <v>0.16129032258064516</v>
      </c>
      <c r="DF21" s="178">
        <f t="shared" si="17"/>
        <v>0.12903225806451613</v>
      </c>
      <c r="DG21" s="178">
        <f t="shared" si="18"/>
        <v>0.12903225806451613</v>
      </c>
      <c r="DH21" s="178">
        <f t="shared" si="19"/>
        <v>9.6774193548387094E-2</v>
      </c>
      <c r="DI21" s="179">
        <f t="shared" si="20"/>
        <v>9.6774193548387094E-2</v>
      </c>
      <c r="DJ21" s="121">
        <f t="shared" si="21"/>
        <v>89.733333333333348</v>
      </c>
      <c r="DK21" s="122">
        <f t="shared" si="22"/>
        <v>53.428571428571438</v>
      </c>
      <c r="DL21" s="122">
        <f t="shared" si="23"/>
        <v>97.1</v>
      </c>
      <c r="DM21" s="122">
        <f t="shared" si="24"/>
        <v>107.5</v>
      </c>
      <c r="DN21" s="122">
        <f t="shared" si="25"/>
        <v>133.33333333333331</v>
      </c>
      <c r="DO21" s="122">
        <f t="shared" si="26"/>
        <v>9</v>
      </c>
      <c r="DP21" s="122">
        <f t="shared" si="27"/>
        <v>0</v>
      </c>
      <c r="DQ21" s="123">
        <f t="shared" si="28"/>
        <v>310</v>
      </c>
      <c r="DR21" s="121">
        <f t="shared" si="29"/>
        <v>85.333333333333343</v>
      </c>
      <c r="DS21" s="122">
        <f t="shared" si="30"/>
        <v>79.428571428571431</v>
      </c>
      <c r="DT21" s="122">
        <f t="shared" si="31"/>
        <v>87.5</v>
      </c>
      <c r="DU21" s="122">
        <f t="shared" si="32"/>
        <v>55.599999999999994</v>
      </c>
      <c r="DV21" s="122">
        <f t="shared" si="33"/>
        <v>266.66666666666663</v>
      </c>
      <c r="DW21" s="122">
        <f t="shared" si="34"/>
        <v>15</v>
      </c>
      <c r="DX21" s="122">
        <f t="shared" si="35"/>
        <v>6.666666666666667</v>
      </c>
      <c r="DY21" s="123">
        <f t="shared" si="36"/>
        <v>75</v>
      </c>
      <c r="DZ21" s="128">
        <f t="shared" si="37"/>
        <v>11.578494623655915</v>
      </c>
      <c r="EA21" s="126">
        <f t="shared" si="38"/>
        <v>8.6175115207373292</v>
      </c>
      <c r="EB21" s="126">
        <f t="shared" si="39"/>
        <v>9.3967741935483868</v>
      </c>
      <c r="EC21" s="126">
        <f t="shared" si="40"/>
        <v>17.338709677419356</v>
      </c>
      <c r="ED21" s="126">
        <f t="shared" si="41"/>
        <v>17.204301075268813</v>
      </c>
      <c r="EE21" s="126">
        <f t="shared" si="42"/>
        <v>1.161290322580645</v>
      </c>
      <c r="EF21" s="126">
        <f t="shared" si="43"/>
        <v>0</v>
      </c>
      <c r="EG21" s="130">
        <f t="shared" si="44"/>
        <v>30</v>
      </c>
      <c r="EH21" s="128">
        <f t="shared" si="45"/>
        <v>11.010752688172044</v>
      </c>
      <c r="EI21" s="126">
        <f t="shared" si="46"/>
        <v>12.811059907834101</v>
      </c>
      <c r="EJ21" s="126">
        <f t="shared" si="47"/>
        <v>8.4677419354838701</v>
      </c>
      <c r="EK21" s="126">
        <f t="shared" si="48"/>
        <v>8.9677419354838701</v>
      </c>
      <c r="EL21" s="126">
        <f t="shared" si="49"/>
        <v>34.408602150537625</v>
      </c>
      <c r="EM21" s="126">
        <f t="shared" si="50"/>
        <v>1.935483870967742</v>
      </c>
      <c r="EN21" s="126">
        <f t="shared" si="51"/>
        <v>0.64516129032258063</v>
      </c>
      <c r="EO21" s="130">
        <f t="shared" si="52"/>
        <v>7.258064516129032</v>
      </c>
      <c r="EP21" s="106">
        <f t="shared" si="53"/>
        <v>95.297081413210449</v>
      </c>
      <c r="EQ21" s="106">
        <f t="shared" si="53"/>
        <v>94.729339477726583</v>
      </c>
      <c r="ER21" s="190" t="s">
        <v>503</v>
      </c>
      <c r="ES21" s="190" t="s">
        <v>503</v>
      </c>
      <c r="ET21" t="str">
        <f t="shared" si="54"/>
        <v>fair</v>
      </c>
      <c r="EU21" t="str">
        <f t="shared" si="54"/>
        <v>fair</v>
      </c>
    </row>
    <row r="22" spans="1:151">
      <c r="A22" s="169" t="s">
        <v>6</v>
      </c>
      <c r="B22" s="163" t="s">
        <v>437</v>
      </c>
      <c r="C22" s="55" t="s">
        <v>449</v>
      </c>
      <c r="D22" s="163" t="s">
        <v>462</v>
      </c>
      <c r="E22" s="163" t="s">
        <v>493</v>
      </c>
      <c r="F22" s="170">
        <v>1012</v>
      </c>
      <c r="G22" s="57">
        <v>7.56</v>
      </c>
      <c r="H22" s="59">
        <v>5.27</v>
      </c>
      <c r="I22" s="59">
        <v>550</v>
      </c>
      <c r="J22" s="59">
        <v>4.5199999999999996</v>
      </c>
      <c r="K22" s="59">
        <v>2</v>
      </c>
      <c r="L22" s="59">
        <v>0</v>
      </c>
      <c r="M22" s="59">
        <v>0</v>
      </c>
      <c r="N22" s="65">
        <v>1.45</v>
      </c>
      <c r="O22" s="57">
        <v>7.3</v>
      </c>
      <c r="P22" s="59">
        <v>8.23</v>
      </c>
      <c r="Q22" s="59">
        <v>85</v>
      </c>
      <c r="R22" s="59">
        <v>7.5</v>
      </c>
      <c r="S22" s="59">
        <v>0</v>
      </c>
      <c r="T22" s="59">
        <v>0.01</v>
      </c>
      <c r="U22" s="59">
        <v>0</v>
      </c>
      <c r="V22" s="67">
        <v>3.01</v>
      </c>
      <c r="W22" s="72">
        <v>7.5</v>
      </c>
      <c r="X22" s="70">
        <v>7</v>
      </c>
      <c r="Y22" s="70">
        <v>1000</v>
      </c>
      <c r="Z22" s="70">
        <v>10</v>
      </c>
      <c r="AA22" s="70">
        <v>1.5</v>
      </c>
      <c r="AB22" s="70">
        <v>1</v>
      </c>
      <c r="AC22" s="70">
        <v>0.3</v>
      </c>
      <c r="AD22" s="76">
        <v>5</v>
      </c>
      <c r="AE22" s="72">
        <v>7.5</v>
      </c>
      <c r="AF22" s="70">
        <v>7</v>
      </c>
      <c r="AG22" s="70">
        <v>1000</v>
      </c>
      <c r="AH22" s="70">
        <v>10</v>
      </c>
      <c r="AI22" s="70">
        <v>1.5</v>
      </c>
      <c r="AJ22" s="70">
        <v>1</v>
      </c>
      <c r="AK22" s="70">
        <v>0.3</v>
      </c>
      <c r="AL22" s="76">
        <v>5</v>
      </c>
      <c r="AM22" s="82">
        <v>4</v>
      </c>
      <c r="AN22" s="80">
        <v>5</v>
      </c>
      <c r="AO22" s="80">
        <v>3</v>
      </c>
      <c r="AP22" s="80">
        <v>5</v>
      </c>
      <c r="AQ22" s="80">
        <v>4</v>
      </c>
      <c r="AR22" s="80">
        <v>4</v>
      </c>
      <c r="AS22" s="80">
        <v>3</v>
      </c>
      <c r="AT22" s="80">
        <v>3</v>
      </c>
      <c r="AU22" s="85">
        <f t="shared" si="2"/>
        <v>31</v>
      </c>
      <c r="AV22" s="88">
        <v>0</v>
      </c>
      <c r="AW22" s="86">
        <v>0</v>
      </c>
      <c r="AX22" s="86">
        <v>0</v>
      </c>
      <c r="AY22" s="86">
        <v>0</v>
      </c>
      <c r="AZ22" s="86">
        <v>0</v>
      </c>
      <c r="BA22" s="86">
        <v>0</v>
      </c>
      <c r="BB22" s="86">
        <v>0</v>
      </c>
      <c r="BC22" s="90">
        <v>0</v>
      </c>
      <c r="BD22" s="88">
        <v>0</v>
      </c>
      <c r="BE22" s="86">
        <v>0</v>
      </c>
      <c r="BF22" s="86">
        <v>0</v>
      </c>
      <c r="BG22" s="86">
        <v>0</v>
      </c>
      <c r="BH22" s="86">
        <v>0</v>
      </c>
      <c r="BI22" s="86">
        <v>0</v>
      </c>
      <c r="BJ22" s="86">
        <v>0</v>
      </c>
      <c r="BK22" s="90">
        <v>0</v>
      </c>
      <c r="BL22" s="95">
        <v>1</v>
      </c>
      <c r="BM22" s="93">
        <v>1</v>
      </c>
      <c r="BN22" s="93">
        <v>1</v>
      </c>
      <c r="BO22" s="93">
        <v>1</v>
      </c>
      <c r="BP22" s="93">
        <v>1</v>
      </c>
      <c r="BQ22" s="93">
        <v>1</v>
      </c>
      <c r="BR22" s="93">
        <v>1</v>
      </c>
      <c r="BS22" s="97">
        <v>1</v>
      </c>
      <c r="BT22" s="95">
        <v>1</v>
      </c>
      <c r="BU22" s="93">
        <v>1</v>
      </c>
      <c r="BV22" s="93">
        <v>1</v>
      </c>
      <c r="BW22" s="93">
        <v>1</v>
      </c>
      <c r="BX22" s="93">
        <v>1</v>
      </c>
      <c r="BY22" s="93">
        <v>1</v>
      </c>
      <c r="BZ22" s="93">
        <v>1</v>
      </c>
      <c r="CA22" s="97">
        <v>1</v>
      </c>
      <c r="CB22" s="102">
        <v>4</v>
      </c>
      <c r="CC22" s="100">
        <v>5</v>
      </c>
      <c r="CD22" s="100">
        <v>3</v>
      </c>
      <c r="CE22" s="100">
        <v>5</v>
      </c>
      <c r="CF22" s="100">
        <v>4</v>
      </c>
      <c r="CG22" s="100">
        <v>4</v>
      </c>
      <c r="CH22" s="100">
        <v>3</v>
      </c>
      <c r="CI22" s="100">
        <v>3</v>
      </c>
      <c r="CJ22" s="102">
        <v>4</v>
      </c>
      <c r="CK22" s="100">
        <v>5</v>
      </c>
      <c r="CL22" s="100">
        <v>3</v>
      </c>
      <c r="CM22" s="100">
        <v>5</v>
      </c>
      <c r="CN22" s="100">
        <v>4</v>
      </c>
      <c r="CO22" s="100">
        <v>4</v>
      </c>
      <c r="CP22" s="100">
        <v>3</v>
      </c>
      <c r="CQ22" s="100">
        <v>3</v>
      </c>
      <c r="CR22" s="106">
        <f t="shared" si="3"/>
        <v>31</v>
      </c>
      <c r="CS22" s="111">
        <f t="shared" si="4"/>
        <v>31</v>
      </c>
      <c r="CT22" s="177">
        <f t="shared" si="5"/>
        <v>0.12903225806451613</v>
      </c>
      <c r="CU22" s="178">
        <f t="shared" si="6"/>
        <v>0.16129032258064516</v>
      </c>
      <c r="CV22" s="178">
        <f t="shared" si="7"/>
        <v>9.6774193548387094E-2</v>
      </c>
      <c r="CW22" s="178">
        <f t="shared" si="8"/>
        <v>0.16129032258064516</v>
      </c>
      <c r="CX22" s="178">
        <f t="shared" si="9"/>
        <v>0.12903225806451613</v>
      </c>
      <c r="CY22" s="178">
        <f t="shared" si="10"/>
        <v>0.12903225806451613</v>
      </c>
      <c r="CZ22" s="178">
        <f t="shared" si="11"/>
        <v>9.6774193548387094E-2</v>
      </c>
      <c r="DA22" s="179">
        <f t="shared" si="12"/>
        <v>9.6774193548387094E-2</v>
      </c>
      <c r="DB22" s="177">
        <f t="shared" si="13"/>
        <v>0.12903225806451613</v>
      </c>
      <c r="DC22" s="178">
        <f t="shared" si="14"/>
        <v>0.16129032258064516</v>
      </c>
      <c r="DD22" s="178">
        <f t="shared" si="15"/>
        <v>9.6774193548387094E-2</v>
      </c>
      <c r="DE22" s="178">
        <f t="shared" si="16"/>
        <v>0.16129032258064516</v>
      </c>
      <c r="DF22" s="178">
        <f t="shared" si="17"/>
        <v>0.12903225806451613</v>
      </c>
      <c r="DG22" s="178">
        <f t="shared" si="18"/>
        <v>0.12903225806451613</v>
      </c>
      <c r="DH22" s="178">
        <f t="shared" si="19"/>
        <v>9.6774193548387094E-2</v>
      </c>
      <c r="DI22" s="179">
        <f t="shared" si="20"/>
        <v>9.6774193548387094E-2</v>
      </c>
      <c r="DJ22" s="121">
        <f t="shared" si="21"/>
        <v>100.8</v>
      </c>
      <c r="DK22" s="122">
        <f t="shared" si="22"/>
        <v>75.285714285714278</v>
      </c>
      <c r="DL22" s="122">
        <f t="shared" si="23"/>
        <v>55.000000000000007</v>
      </c>
      <c r="DM22" s="122">
        <f t="shared" si="24"/>
        <v>45.199999999999996</v>
      </c>
      <c r="DN22" s="122">
        <f t="shared" si="25"/>
        <v>133.33333333333331</v>
      </c>
      <c r="DO22" s="122">
        <f t="shared" si="26"/>
        <v>0</v>
      </c>
      <c r="DP22" s="122">
        <f t="shared" si="27"/>
        <v>0</v>
      </c>
      <c r="DQ22" s="123">
        <f t="shared" si="28"/>
        <v>28.999999999999996</v>
      </c>
      <c r="DR22" s="121">
        <f t="shared" si="29"/>
        <v>97.333333333333329</v>
      </c>
      <c r="DS22" s="122">
        <f t="shared" si="30"/>
        <v>117.57142857142857</v>
      </c>
      <c r="DT22" s="122">
        <f t="shared" si="31"/>
        <v>8.5</v>
      </c>
      <c r="DU22" s="122">
        <f t="shared" si="32"/>
        <v>75</v>
      </c>
      <c r="DV22" s="122">
        <f t="shared" si="33"/>
        <v>0</v>
      </c>
      <c r="DW22" s="122">
        <f t="shared" si="34"/>
        <v>1</v>
      </c>
      <c r="DX22" s="122">
        <f t="shared" si="35"/>
        <v>0</v>
      </c>
      <c r="DY22" s="123">
        <f t="shared" si="36"/>
        <v>60.199999999999996</v>
      </c>
      <c r="DZ22" s="128">
        <f t="shared" si="37"/>
        <v>13.006451612903225</v>
      </c>
      <c r="EA22" s="126">
        <f t="shared" si="38"/>
        <v>12.142857142857141</v>
      </c>
      <c r="EB22" s="126">
        <f t="shared" si="39"/>
        <v>5.3225806451612909</v>
      </c>
      <c r="EC22" s="126">
        <f t="shared" si="40"/>
        <v>7.2903225806451601</v>
      </c>
      <c r="ED22" s="126">
        <f t="shared" si="41"/>
        <v>17.204301075268813</v>
      </c>
      <c r="EE22" s="126">
        <f t="shared" si="42"/>
        <v>0</v>
      </c>
      <c r="EF22" s="126">
        <f t="shared" si="43"/>
        <v>0</v>
      </c>
      <c r="EG22" s="130">
        <f t="shared" si="44"/>
        <v>2.8064516129032255</v>
      </c>
      <c r="EH22" s="128">
        <f t="shared" si="45"/>
        <v>12.559139784946236</v>
      </c>
      <c r="EI22" s="126">
        <f t="shared" si="46"/>
        <v>18.963133640552993</v>
      </c>
      <c r="EJ22" s="126">
        <f t="shared" si="47"/>
        <v>0.82258064516129026</v>
      </c>
      <c r="EK22" s="126">
        <f t="shared" si="48"/>
        <v>12.096774193548386</v>
      </c>
      <c r="EL22" s="126">
        <f t="shared" si="49"/>
        <v>0</v>
      </c>
      <c r="EM22" s="126">
        <f t="shared" si="50"/>
        <v>0.12903225806451613</v>
      </c>
      <c r="EN22" s="126">
        <f t="shared" si="51"/>
        <v>0</v>
      </c>
      <c r="EO22" s="130">
        <f t="shared" si="52"/>
        <v>5.8258064516129027</v>
      </c>
      <c r="EP22" s="106">
        <f t="shared" si="53"/>
        <v>57.772964669738862</v>
      </c>
      <c r="EQ22" s="106">
        <f t="shared" si="53"/>
        <v>57.32565284178186</v>
      </c>
      <c r="ER22" s="186" t="s">
        <v>86</v>
      </c>
      <c r="ES22" s="186" t="s">
        <v>86</v>
      </c>
      <c r="ET22" t="str">
        <f t="shared" si="54"/>
        <v>good</v>
      </c>
      <c r="EU22" t="str">
        <f t="shared" si="54"/>
        <v>good</v>
      </c>
    </row>
    <row r="23" spans="1:151">
      <c r="A23" s="169" t="s">
        <v>6</v>
      </c>
      <c r="B23" s="164" t="s">
        <v>438</v>
      </c>
      <c r="C23" s="55" t="s">
        <v>449</v>
      </c>
      <c r="D23" s="163" t="s">
        <v>468</v>
      </c>
      <c r="E23" s="163" t="s">
        <v>494</v>
      </c>
      <c r="F23" s="170">
        <v>997</v>
      </c>
      <c r="G23" s="57">
        <v>6.9</v>
      </c>
      <c r="H23" s="59">
        <v>6.23</v>
      </c>
      <c r="I23" s="59">
        <v>233</v>
      </c>
      <c r="J23" s="59">
        <v>0.79</v>
      </c>
      <c r="K23" s="59">
        <v>2</v>
      </c>
      <c r="L23" s="59">
        <v>0</v>
      </c>
      <c r="M23" s="59">
        <v>0</v>
      </c>
      <c r="N23" s="65">
        <v>2.33</v>
      </c>
      <c r="O23" s="57">
        <v>6.8</v>
      </c>
      <c r="P23" s="59">
        <v>8.23</v>
      </c>
      <c r="Q23" s="59">
        <v>178</v>
      </c>
      <c r="R23" s="59">
        <v>7.5</v>
      </c>
      <c r="S23" s="59">
        <v>2</v>
      </c>
      <c r="T23" s="59">
        <v>0.01</v>
      </c>
      <c r="U23" s="59">
        <v>0.03</v>
      </c>
      <c r="V23" s="67">
        <v>1.66</v>
      </c>
      <c r="W23" s="72">
        <v>7.5</v>
      </c>
      <c r="X23" s="70">
        <v>7</v>
      </c>
      <c r="Y23" s="70">
        <v>1000</v>
      </c>
      <c r="Z23" s="70">
        <v>10</v>
      </c>
      <c r="AA23" s="70">
        <v>1.5</v>
      </c>
      <c r="AB23" s="70">
        <v>1</v>
      </c>
      <c r="AC23" s="70">
        <v>0.3</v>
      </c>
      <c r="AD23" s="76">
        <v>5</v>
      </c>
      <c r="AE23" s="72">
        <v>7.5</v>
      </c>
      <c r="AF23" s="70">
        <v>7</v>
      </c>
      <c r="AG23" s="70">
        <v>1000</v>
      </c>
      <c r="AH23" s="70">
        <v>10</v>
      </c>
      <c r="AI23" s="70">
        <v>1.5</v>
      </c>
      <c r="AJ23" s="70">
        <v>1</v>
      </c>
      <c r="AK23" s="70">
        <v>0.3</v>
      </c>
      <c r="AL23" s="76">
        <v>5</v>
      </c>
      <c r="AM23" s="82">
        <v>4</v>
      </c>
      <c r="AN23" s="80">
        <v>5</v>
      </c>
      <c r="AO23" s="80">
        <v>3</v>
      </c>
      <c r="AP23" s="80">
        <v>5</v>
      </c>
      <c r="AQ23" s="80">
        <v>4</v>
      </c>
      <c r="AR23" s="80">
        <v>4</v>
      </c>
      <c r="AS23" s="80">
        <v>3</v>
      </c>
      <c r="AT23" s="80">
        <v>3</v>
      </c>
      <c r="AU23" s="85">
        <f t="shared" si="2"/>
        <v>31</v>
      </c>
      <c r="AV23" s="88">
        <v>0</v>
      </c>
      <c r="AW23" s="86">
        <v>0</v>
      </c>
      <c r="AX23" s="86">
        <v>0</v>
      </c>
      <c r="AY23" s="86">
        <v>0</v>
      </c>
      <c r="AZ23" s="86">
        <v>0</v>
      </c>
      <c r="BA23" s="86">
        <v>0</v>
      </c>
      <c r="BB23" s="86">
        <v>0</v>
      </c>
      <c r="BC23" s="90">
        <v>0</v>
      </c>
      <c r="BD23" s="88">
        <v>0</v>
      </c>
      <c r="BE23" s="86">
        <v>0</v>
      </c>
      <c r="BF23" s="86">
        <v>0</v>
      </c>
      <c r="BG23" s="86">
        <v>0</v>
      </c>
      <c r="BH23" s="86">
        <v>0</v>
      </c>
      <c r="BI23" s="86">
        <v>0</v>
      </c>
      <c r="BJ23" s="86">
        <v>0</v>
      </c>
      <c r="BK23" s="90">
        <v>0</v>
      </c>
      <c r="BL23" s="95">
        <v>1</v>
      </c>
      <c r="BM23" s="93">
        <v>1</v>
      </c>
      <c r="BN23" s="93">
        <v>1</v>
      </c>
      <c r="BO23" s="93">
        <v>1</v>
      </c>
      <c r="BP23" s="93">
        <v>1</v>
      </c>
      <c r="BQ23" s="93">
        <v>1</v>
      </c>
      <c r="BR23" s="93">
        <v>1</v>
      </c>
      <c r="BS23" s="97">
        <v>1</v>
      </c>
      <c r="BT23" s="95">
        <v>1</v>
      </c>
      <c r="BU23" s="93">
        <v>1</v>
      </c>
      <c r="BV23" s="93">
        <v>1</v>
      </c>
      <c r="BW23" s="93">
        <v>1</v>
      </c>
      <c r="BX23" s="93">
        <v>1</v>
      </c>
      <c r="BY23" s="93">
        <v>1</v>
      </c>
      <c r="BZ23" s="93">
        <v>1</v>
      </c>
      <c r="CA23" s="97">
        <v>1</v>
      </c>
      <c r="CB23" s="102">
        <v>4</v>
      </c>
      <c r="CC23" s="100">
        <v>5</v>
      </c>
      <c r="CD23" s="100">
        <v>3</v>
      </c>
      <c r="CE23" s="100">
        <v>5</v>
      </c>
      <c r="CF23" s="100">
        <v>4</v>
      </c>
      <c r="CG23" s="100">
        <v>4</v>
      </c>
      <c r="CH23" s="100">
        <v>3</v>
      </c>
      <c r="CI23" s="100">
        <v>3</v>
      </c>
      <c r="CJ23" s="102">
        <v>4</v>
      </c>
      <c r="CK23" s="100">
        <v>5</v>
      </c>
      <c r="CL23" s="100">
        <v>3</v>
      </c>
      <c r="CM23" s="100">
        <v>5</v>
      </c>
      <c r="CN23" s="100">
        <v>4</v>
      </c>
      <c r="CO23" s="100">
        <v>4</v>
      </c>
      <c r="CP23" s="100">
        <v>3</v>
      </c>
      <c r="CQ23" s="100">
        <v>3</v>
      </c>
      <c r="CR23" s="106">
        <f t="shared" si="3"/>
        <v>31</v>
      </c>
      <c r="CS23" s="111">
        <f t="shared" si="4"/>
        <v>31</v>
      </c>
      <c r="CT23" s="177">
        <f t="shared" si="5"/>
        <v>0.12903225806451613</v>
      </c>
      <c r="CU23" s="178">
        <f t="shared" si="6"/>
        <v>0.16129032258064516</v>
      </c>
      <c r="CV23" s="178">
        <f t="shared" si="7"/>
        <v>9.6774193548387094E-2</v>
      </c>
      <c r="CW23" s="178">
        <f t="shared" si="8"/>
        <v>0.16129032258064516</v>
      </c>
      <c r="CX23" s="178">
        <f t="shared" si="9"/>
        <v>0.12903225806451613</v>
      </c>
      <c r="CY23" s="178">
        <f t="shared" si="10"/>
        <v>0.12903225806451613</v>
      </c>
      <c r="CZ23" s="178">
        <f t="shared" si="11"/>
        <v>9.6774193548387094E-2</v>
      </c>
      <c r="DA23" s="179">
        <f t="shared" si="12"/>
        <v>9.6774193548387094E-2</v>
      </c>
      <c r="DB23" s="177">
        <f t="shared" si="13"/>
        <v>0.12903225806451613</v>
      </c>
      <c r="DC23" s="178">
        <f t="shared" si="14"/>
        <v>0.16129032258064516</v>
      </c>
      <c r="DD23" s="178">
        <f t="shared" si="15"/>
        <v>9.6774193548387094E-2</v>
      </c>
      <c r="DE23" s="178">
        <f t="shared" si="16"/>
        <v>0.16129032258064516</v>
      </c>
      <c r="DF23" s="178">
        <f t="shared" si="17"/>
        <v>0.12903225806451613</v>
      </c>
      <c r="DG23" s="178">
        <f t="shared" si="18"/>
        <v>0.12903225806451613</v>
      </c>
      <c r="DH23" s="178">
        <f t="shared" si="19"/>
        <v>9.6774193548387094E-2</v>
      </c>
      <c r="DI23" s="179">
        <f t="shared" si="20"/>
        <v>9.6774193548387094E-2</v>
      </c>
      <c r="DJ23" s="121">
        <f t="shared" si="21"/>
        <v>92</v>
      </c>
      <c r="DK23" s="122">
        <f t="shared" si="22"/>
        <v>89</v>
      </c>
      <c r="DL23" s="122">
        <f t="shared" si="23"/>
        <v>23.3</v>
      </c>
      <c r="DM23" s="122">
        <f t="shared" si="24"/>
        <v>7.9</v>
      </c>
      <c r="DN23" s="122">
        <f t="shared" si="25"/>
        <v>133.33333333333331</v>
      </c>
      <c r="DO23" s="122">
        <f t="shared" si="26"/>
        <v>0</v>
      </c>
      <c r="DP23" s="122">
        <f t="shared" si="27"/>
        <v>0</v>
      </c>
      <c r="DQ23" s="123">
        <f t="shared" si="28"/>
        <v>46.6</v>
      </c>
      <c r="DR23" s="121">
        <f t="shared" si="29"/>
        <v>90.666666666666657</v>
      </c>
      <c r="DS23" s="122">
        <f t="shared" si="30"/>
        <v>117.57142857142857</v>
      </c>
      <c r="DT23" s="122">
        <f t="shared" si="31"/>
        <v>17.8</v>
      </c>
      <c r="DU23" s="122">
        <f t="shared" si="32"/>
        <v>75</v>
      </c>
      <c r="DV23" s="122">
        <f t="shared" si="33"/>
        <v>133.33333333333331</v>
      </c>
      <c r="DW23" s="122">
        <f t="shared" si="34"/>
        <v>1</v>
      </c>
      <c r="DX23" s="122">
        <f t="shared" si="35"/>
        <v>10</v>
      </c>
      <c r="DY23" s="123">
        <f t="shared" si="36"/>
        <v>33.199999999999996</v>
      </c>
      <c r="DZ23" s="128">
        <f t="shared" si="37"/>
        <v>11.870967741935484</v>
      </c>
      <c r="EA23" s="126">
        <f t="shared" si="38"/>
        <v>14.354838709677418</v>
      </c>
      <c r="EB23" s="126">
        <f t="shared" si="39"/>
        <v>2.2548387096774194</v>
      </c>
      <c r="EC23" s="126">
        <f t="shared" si="40"/>
        <v>1.2741935483870968</v>
      </c>
      <c r="ED23" s="126">
        <f t="shared" si="41"/>
        <v>17.204301075268813</v>
      </c>
      <c r="EE23" s="126">
        <f t="shared" si="42"/>
        <v>0</v>
      </c>
      <c r="EF23" s="126">
        <f t="shared" si="43"/>
        <v>0</v>
      </c>
      <c r="EG23" s="130">
        <f t="shared" si="44"/>
        <v>4.5096774193548388</v>
      </c>
      <c r="EH23" s="128">
        <f t="shared" si="45"/>
        <v>11.698924731182794</v>
      </c>
      <c r="EI23" s="126">
        <f t="shared" si="46"/>
        <v>18.963133640552993</v>
      </c>
      <c r="EJ23" s="126">
        <f t="shared" si="47"/>
        <v>1.7225806451612904</v>
      </c>
      <c r="EK23" s="126">
        <f t="shared" si="48"/>
        <v>12.096774193548386</v>
      </c>
      <c r="EL23" s="126">
        <f t="shared" si="49"/>
        <v>17.204301075268813</v>
      </c>
      <c r="EM23" s="126">
        <f t="shared" si="50"/>
        <v>0.12903225806451613</v>
      </c>
      <c r="EN23" s="126">
        <f t="shared" si="51"/>
        <v>0.967741935483871</v>
      </c>
      <c r="EO23" s="130">
        <f t="shared" si="52"/>
        <v>3.2129032258064512</v>
      </c>
      <c r="EP23" s="106">
        <f t="shared" si="53"/>
        <v>51.468817204301068</v>
      </c>
      <c r="EQ23" s="106">
        <f t="shared" si="53"/>
        <v>51.296774193548373</v>
      </c>
      <c r="ER23" s="186" t="s">
        <v>86</v>
      </c>
      <c r="ES23" s="186" t="s">
        <v>86</v>
      </c>
      <c r="ET23" t="str">
        <f t="shared" si="54"/>
        <v>good</v>
      </c>
      <c r="EU23" t="str">
        <f t="shared" si="54"/>
        <v>good</v>
      </c>
    </row>
    <row r="24" spans="1:151">
      <c r="A24" s="169" t="s">
        <v>6</v>
      </c>
      <c r="B24" s="164" t="s">
        <v>439</v>
      </c>
      <c r="C24" s="55" t="s">
        <v>449</v>
      </c>
      <c r="D24" s="163" t="s">
        <v>469</v>
      </c>
      <c r="E24" s="163" t="s">
        <v>495</v>
      </c>
      <c r="F24" s="170">
        <v>1225</v>
      </c>
      <c r="G24" s="57">
        <v>7.3</v>
      </c>
      <c r="H24" s="59">
        <v>6.54</v>
      </c>
      <c r="I24" s="59">
        <v>112</v>
      </c>
      <c r="J24" s="59">
        <v>5.65</v>
      </c>
      <c r="K24" s="59">
        <v>1</v>
      </c>
      <c r="L24" s="59">
        <v>0</v>
      </c>
      <c r="M24" s="59">
        <v>0</v>
      </c>
      <c r="N24" s="65">
        <v>4.33</v>
      </c>
      <c r="O24" s="57">
        <v>7.5</v>
      </c>
      <c r="P24" s="59">
        <v>8.75</v>
      </c>
      <c r="Q24" s="59">
        <v>68</v>
      </c>
      <c r="R24" s="59">
        <v>2.25</v>
      </c>
      <c r="S24" s="59">
        <v>2</v>
      </c>
      <c r="T24" s="59">
        <v>0.15</v>
      </c>
      <c r="U24" s="59">
        <v>0</v>
      </c>
      <c r="V24" s="67">
        <v>3.54</v>
      </c>
      <c r="W24" s="72">
        <v>7.5</v>
      </c>
      <c r="X24" s="70">
        <v>7</v>
      </c>
      <c r="Y24" s="70">
        <v>1000</v>
      </c>
      <c r="Z24" s="70">
        <v>10</v>
      </c>
      <c r="AA24" s="70">
        <v>1.5</v>
      </c>
      <c r="AB24" s="70">
        <v>1</v>
      </c>
      <c r="AC24" s="70">
        <v>0.3</v>
      </c>
      <c r="AD24" s="76">
        <v>5</v>
      </c>
      <c r="AE24" s="72">
        <v>7.5</v>
      </c>
      <c r="AF24" s="70">
        <v>7</v>
      </c>
      <c r="AG24" s="70">
        <v>1000</v>
      </c>
      <c r="AH24" s="70">
        <v>10</v>
      </c>
      <c r="AI24" s="70">
        <v>1.5</v>
      </c>
      <c r="AJ24" s="70">
        <v>1</v>
      </c>
      <c r="AK24" s="70">
        <v>0.3</v>
      </c>
      <c r="AL24" s="76">
        <v>5</v>
      </c>
      <c r="AM24" s="82">
        <v>4</v>
      </c>
      <c r="AN24" s="80">
        <v>5</v>
      </c>
      <c r="AO24" s="80">
        <v>3</v>
      </c>
      <c r="AP24" s="80">
        <v>5</v>
      </c>
      <c r="AQ24" s="80">
        <v>4</v>
      </c>
      <c r="AR24" s="80">
        <v>4</v>
      </c>
      <c r="AS24" s="80">
        <v>3</v>
      </c>
      <c r="AT24" s="80">
        <v>3</v>
      </c>
      <c r="AU24" s="85">
        <f t="shared" si="2"/>
        <v>31</v>
      </c>
      <c r="AV24" s="88">
        <v>0</v>
      </c>
      <c r="AW24" s="86">
        <v>0</v>
      </c>
      <c r="AX24" s="86">
        <v>0</v>
      </c>
      <c r="AY24" s="86">
        <v>0</v>
      </c>
      <c r="AZ24" s="86">
        <v>0</v>
      </c>
      <c r="BA24" s="86">
        <v>0</v>
      </c>
      <c r="BB24" s="86">
        <v>0</v>
      </c>
      <c r="BC24" s="90">
        <v>0</v>
      </c>
      <c r="BD24" s="88">
        <v>0</v>
      </c>
      <c r="BE24" s="86">
        <v>0</v>
      </c>
      <c r="BF24" s="86">
        <v>0</v>
      </c>
      <c r="BG24" s="86">
        <v>0</v>
      </c>
      <c r="BH24" s="86">
        <v>0</v>
      </c>
      <c r="BI24" s="86">
        <v>0</v>
      </c>
      <c r="BJ24" s="86">
        <v>0</v>
      </c>
      <c r="BK24" s="90">
        <v>0</v>
      </c>
      <c r="BL24" s="95">
        <v>1</v>
      </c>
      <c r="BM24" s="93">
        <v>1</v>
      </c>
      <c r="BN24" s="93">
        <v>1</v>
      </c>
      <c r="BO24" s="93">
        <v>1</v>
      </c>
      <c r="BP24" s="93">
        <v>1</v>
      </c>
      <c r="BQ24" s="93">
        <v>1</v>
      </c>
      <c r="BR24" s="93">
        <v>1</v>
      </c>
      <c r="BS24" s="97">
        <v>1</v>
      </c>
      <c r="BT24" s="95">
        <v>1</v>
      </c>
      <c r="BU24" s="93">
        <v>1</v>
      </c>
      <c r="BV24" s="93">
        <v>1</v>
      </c>
      <c r="BW24" s="93">
        <v>1</v>
      </c>
      <c r="BX24" s="93">
        <v>1</v>
      </c>
      <c r="BY24" s="93">
        <v>1</v>
      </c>
      <c r="BZ24" s="93">
        <v>1</v>
      </c>
      <c r="CA24" s="97">
        <v>1</v>
      </c>
      <c r="CB24" s="102">
        <v>4</v>
      </c>
      <c r="CC24" s="100">
        <v>5</v>
      </c>
      <c r="CD24" s="100">
        <v>3</v>
      </c>
      <c r="CE24" s="100">
        <v>5</v>
      </c>
      <c r="CF24" s="100">
        <v>4</v>
      </c>
      <c r="CG24" s="100">
        <v>4</v>
      </c>
      <c r="CH24" s="100">
        <v>3</v>
      </c>
      <c r="CI24" s="100">
        <v>3</v>
      </c>
      <c r="CJ24" s="102">
        <v>4</v>
      </c>
      <c r="CK24" s="100">
        <v>5</v>
      </c>
      <c r="CL24" s="100">
        <v>3</v>
      </c>
      <c r="CM24" s="100">
        <v>5</v>
      </c>
      <c r="CN24" s="100">
        <v>4</v>
      </c>
      <c r="CO24" s="100">
        <v>4</v>
      </c>
      <c r="CP24" s="100">
        <v>3</v>
      </c>
      <c r="CQ24" s="100">
        <v>3</v>
      </c>
      <c r="CR24" s="106">
        <f t="shared" si="3"/>
        <v>31</v>
      </c>
      <c r="CS24" s="111">
        <f t="shared" si="4"/>
        <v>31</v>
      </c>
      <c r="CT24" s="177">
        <f t="shared" si="5"/>
        <v>0.12903225806451613</v>
      </c>
      <c r="CU24" s="178">
        <f t="shared" si="6"/>
        <v>0.16129032258064516</v>
      </c>
      <c r="CV24" s="178">
        <f t="shared" si="7"/>
        <v>9.6774193548387094E-2</v>
      </c>
      <c r="CW24" s="178">
        <f t="shared" si="8"/>
        <v>0.16129032258064516</v>
      </c>
      <c r="CX24" s="178">
        <f t="shared" si="9"/>
        <v>0.12903225806451613</v>
      </c>
      <c r="CY24" s="178">
        <f t="shared" si="10"/>
        <v>0.12903225806451613</v>
      </c>
      <c r="CZ24" s="178">
        <f t="shared" si="11"/>
        <v>9.6774193548387094E-2</v>
      </c>
      <c r="DA24" s="179">
        <f t="shared" si="12"/>
        <v>9.6774193548387094E-2</v>
      </c>
      <c r="DB24" s="177">
        <f t="shared" si="13"/>
        <v>0.12903225806451613</v>
      </c>
      <c r="DC24" s="178">
        <f t="shared" si="14"/>
        <v>0.16129032258064516</v>
      </c>
      <c r="DD24" s="178">
        <f t="shared" si="15"/>
        <v>9.6774193548387094E-2</v>
      </c>
      <c r="DE24" s="178">
        <f t="shared" si="16"/>
        <v>0.16129032258064516</v>
      </c>
      <c r="DF24" s="178">
        <f t="shared" si="17"/>
        <v>0.12903225806451613</v>
      </c>
      <c r="DG24" s="178">
        <f t="shared" si="18"/>
        <v>0.12903225806451613</v>
      </c>
      <c r="DH24" s="178">
        <f t="shared" si="19"/>
        <v>9.6774193548387094E-2</v>
      </c>
      <c r="DI24" s="179">
        <f t="shared" si="20"/>
        <v>9.6774193548387094E-2</v>
      </c>
      <c r="DJ24" s="121">
        <f t="shared" si="21"/>
        <v>97.333333333333329</v>
      </c>
      <c r="DK24" s="122">
        <f t="shared" si="22"/>
        <v>93.428571428571431</v>
      </c>
      <c r="DL24" s="122">
        <f t="shared" si="23"/>
        <v>11.200000000000001</v>
      </c>
      <c r="DM24" s="122">
        <f t="shared" si="24"/>
        <v>56.500000000000007</v>
      </c>
      <c r="DN24" s="122">
        <f t="shared" si="25"/>
        <v>66.666666666666657</v>
      </c>
      <c r="DO24" s="122">
        <f t="shared" si="26"/>
        <v>0</v>
      </c>
      <c r="DP24" s="122">
        <f t="shared" si="27"/>
        <v>0</v>
      </c>
      <c r="DQ24" s="123">
        <f t="shared" si="28"/>
        <v>86.6</v>
      </c>
      <c r="DR24" s="121">
        <f t="shared" si="29"/>
        <v>100</v>
      </c>
      <c r="DS24" s="122">
        <f t="shared" si="30"/>
        <v>125</v>
      </c>
      <c r="DT24" s="122">
        <f t="shared" si="31"/>
        <v>6.8000000000000007</v>
      </c>
      <c r="DU24" s="122">
        <f t="shared" si="32"/>
        <v>22.5</v>
      </c>
      <c r="DV24" s="122">
        <f t="shared" si="33"/>
        <v>133.33333333333331</v>
      </c>
      <c r="DW24" s="122">
        <f t="shared" si="34"/>
        <v>15</v>
      </c>
      <c r="DX24" s="122">
        <f t="shared" si="35"/>
        <v>0</v>
      </c>
      <c r="DY24" s="123">
        <f t="shared" si="36"/>
        <v>70.8</v>
      </c>
      <c r="DZ24" s="128">
        <f t="shared" si="37"/>
        <v>12.559139784946236</v>
      </c>
      <c r="EA24" s="126">
        <f t="shared" si="38"/>
        <v>15.069124423963133</v>
      </c>
      <c r="EB24" s="126">
        <f t="shared" si="39"/>
        <v>1.0838709677419356</v>
      </c>
      <c r="EC24" s="126">
        <f t="shared" si="40"/>
        <v>9.112903225806452</v>
      </c>
      <c r="ED24" s="126">
        <f t="shared" si="41"/>
        <v>8.6021505376344063</v>
      </c>
      <c r="EE24" s="126">
        <f t="shared" si="42"/>
        <v>0</v>
      </c>
      <c r="EF24" s="126">
        <f t="shared" si="43"/>
        <v>0</v>
      </c>
      <c r="EG24" s="130">
        <f t="shared" si="44"/>
        <v>8.380645161290321</v>
      </c>
      <c r="EH24" s="128">
        <f t="shared" si="45"/>
        <v>12.903225806451612</v>
      </c>
      <c r="EI24" s="126">
        <f t="shared" si="46"/>
        <v>20.161290322580644</v>
      </c>
      <c r="EJ24" s="126">
        <f t="shared" si="47"/>
        <v>0.65806451612903227</v>
      </c>
      <c r="EK24" s="126">
        <f t="shared" si="48"/>
        <v>3.629032258064516</v>
      </c>
      <c r="EL24" s="126">
        <f t="shared" si="49"/>
        <v>17.204301075268813</v>
      </c>
      <c r="EM24" s="126">
        <f t="shared" si="50"/>
        <v>1.935483870967742</v>
      </c>
      <c r="EN24" s="126">
        <f t="shared" si="51"/>
        <v>0</v>
      </c>
      <c r="EO24" s="130">
        <f t="shared" si="52"/>
        <v>6.8516129032258064</v>
      </c>
      <c r="EP24" s="106">
        <f t="shared" si="53"/>
        <v>54.807834101382497</v>
      </c>
      <c r="EQ24" s="106">
        <f t="shared" si="53"/>
        <v>55.151920122887859</v>
      </c>
      <c r="ER24" s="186" t="s">
        <v>86</v>
      </c>
      <c r="ES24" s="186" t="s">
        <v>86</v>
      </c>
      <c r="ET24" t="str">
        <f t="shared" si="54"/>
        <v>good</v>
      </c>
      <c r="EU24" t="str">
        <f t="shared" si="54"/>
        <v>good</v>
      </c>
    </row>
    <row r="25" spans="1:151">
      <c r="A25" s="169" t="s">
        <v>6</v>
      </c>
      <c r="B25" s="163" t="s">
        <v>218</v>
      </c>
      <c r="C25" s="55" t="s">
        <v>449</v>
      </c>
      <c r="D25" s="163" t="s">
        <v>470</v>
      </c>
      <c r="E25" s="163" t="s">
        <v>496</v>
      </c>
      <c r="F25" s="170">
        <v>877</v>
      </c>
      <c r="G25" s="57">
        <v>7.12</v>
      </c>
      <c r="H25" s="59">
        <v>6.32</v>
      </c>
      <c r="I25" s="59">
        <v>79</v>
      </c>
      <c r="J25" s="59">
        <v>7.53</v>
      </c>
      <c r="K25" s="59">
        <v>2</v>
      </c>
      <c r="L25" s="59">
        <v>0</v>
      </c>
      <c r="M25" s="59">
        <v>0</v>
      </c>
      <c r="N25" s="65">
        <v>0.98</v>
      </c>
      <c r="O25" s="57">
        <v>7.6</v>
      </c>
      <c r="P25" s="59">
        <v>8.8800000000000008</v>
      </c>
      <c r="Q25" s="59">
        <v>375</v>
      </c>
      <c r="R25" s="59">
        <v>3.75</v>
      </c>
      <c r="S25" s="59">
        <v>1</v>
      </c>
      <c r="T25" s="59">
        <v>0</v>
      </c>
      <c r="U25" s="59">
        <v>0</v>
      </c>
      <c r="V25" s="67">
        <v>1.25</v>
      </c>
      <c r="W25" s="72">
        <v>7.5</v>
      </c>
      <c r="X25" s="70">
        <v>7</v>
      </c>
      <c r="Y25" s="70">
        <v>1000</v>
      </c>
      <c r="Z25" s="70">
        <v>10</v>
      </c>
      <c r="AA25" s="70">
        <v>1.5</v>
      </c>
      <c r="AB25" s="70">
        <v>1</v>
      </c>
      <c r="AC25" s="70">
        <v>0.3</v>
      </c>
      <c r="AD25" s="76">
        <v>5</v>
      </c>
      <c r="AE25" s="72">
        <v>7.5</v>
      </c>
      <c r="AF25" s="70">
        <v>7</v>
      </c>
      <c r="AG25" s="70">
        <v>1000</v>
      </c>
      <c r="AH25" s="70">
        <v>10</v>
      </c>
      <c r="AI25" s="70">
        <v>1.5</v>
      </c>
      <c r="AJ25" s="70">
        <v>1</v>
      </c>
      <c r="AK25" s="70">
        <v>0.3</v>
      </c>
      <c r="AL25" s="76">
        <v>5</v>
      </c>
      <c r="AM25" s="82">
        <v>4</v>
      </c>
      <c r="AN25" s="80">
        <v>5</v>
      </c>
      <c r="AO25" s="80">
        <v>3</v>
      </c>
      <c r="AP25" s="80">
        <v>5</v>
      </c>
      <c r="AQ25" s="80">
        <v>4</v>
      </c>
      <c r="AR25" s="80">
        <v>4</v>
      </c>
      <c r="AS25" s="80">
        <v>3</v>
      </c>
      <c r="AT25" s="80">
        <v>3</v>
      </c>
      <c r="AU25" s="85">
        <f t="shared" si="2"/>
        <v>31</v>
      </c>
      <c r="AV25" s="88">
        <v>0</v>
      </c>
      <c r="AW25" s="86">
        <v>0</v>
      </c>
      <c r="AX25" s="86">
        <v>0</v>
      </c>
      <c r="AY25" s="86">
        <v>0</v>
      </c>
      <c r="AZ25" s="86">
        <v>0</v>
      </c>
      <c r="BA25" s="86">
        <v>0</v>
      </c>
      <c r="BB25" s="86">
        <v>0</v>
      </c>
      <c r="BC25" s="90">
        <v>0</v>
      </c>
      <c r="BD25" s="88">
        <v>0</v>
      </c>
      <c r="BE25" s="86">
        <v>0</v>
      </c>
      <c r="BF25" s="86">
        <v>0</v>
      </c>
      <c r="BG25" s="86">
        <v>0</v>
      </c>
      <c r="BH25" s="86">
        <v>0</v>
      </c>
      <c r="BI25" s="86">
        <v>0</v>
      </c>
      <c r="BJ25" s="86">
        <v>0</v>
      </c>
      <c r="BK25" s="90">
        <v>0</v>
      </c>
      <c r="BL25" s="95">
        <v>1</v>
      </c>
      <c r="BM25" s="93">
        <v>1</v>
      </c>
      <c r="BN25" s="93">
        <v>1</v>
      </c>
      <c r="BO25" s="93">
        <v>1</v>
      </c>
      <c r="BP25" s="93">
        <v>1</v>
      </c>
      <c r="BQ25" s="93">
        <v>1</v>
      </c>
      <c r="BR25" s="93">
        <v>1</v>
      </c>
      <c r="BS25" s="97">
        <v>1</v>
      </c>
      <c r="BT25" s="95">
        <v>1</v>
      </c>
      <c r="BU25" s="93">
        <v>1</v>
      </c>
      <c r="BV25" s="93">
        <v>1</v>
      </c>
      <c r="BW25" s="93">
        <v>1</v>
      </c>
      <c r="BX25" s="93">
        <v>1</v>
      </c>
      <c r="BY25" s="93">
        <v>1</v>
      </c>
      <c r="BZ25" s="93">
        <v>1</v>
      </c>
      <c r="CA25" s="97">
        <v>1</v>
      </c>
      <c r="CB25" s="102">
        <v>4</v>
      </c>
      <c r="CC25" s="100">
        <v>5</v>
      </c>
      <c r="CD25" s="100">
        <v>3</v>
      </c>
      <c r="CE25" s="100">
        <v>5</v>
      </c>
      <c r="CF25" s="100">
        <v>4</v>
      </c>
      <c r="CG25" s="100">
        <v>4</v>
      </c>
      <c r="CH25" s="100">
        <v>3</v>
      </c>
      <c r="CI25" s="100">
        <v>3</v>
      </c>
      <c r="CJ25" s="102">
        <v>4</v>
      </c>
      <c r="CK25" s="100">
        <v>5</v>
      </c>
      <c r="CL25" s="100">
        <v>3</v>
      </c>
      <c r="CM25" s="100">
        <v>5</v>
      </c>
      <c r="CN25" s="100">
        <v>4</v>
      </c>
      <c r="CO25" s="100">
        <v>4</v>
      </c>
      <c r="CP25" s="100">
        <v>3</v>
      </c>
      <c r="CQ25" s="100">
        <v>3</v>
      </c>
      <c r="CR25" s="106">
        <f t="shared" si="3"/>
        <v>31</v>
      </c>
      <c r="CS25" s="111">
        <f t="shared" si="4"/>
        <v>31</v>
      </c>
      <c r="CT25" s="177">
        <f t="shared" si="5"/>
        <v>0.12903225806451613</v>
      </c>
      <c r="CU25" s="178">
        <f t="shared" si="6"/>
        <v>0.16129032258064516</v>
      </c>
      <c r="CV25" s="178">
        <f t="shared" si="7"/>
        <v>9.6774193548387094E-2</v>
      </c>
      <c r="CW25" s="178">
        <f t="shared" si="8"/>
        <v>0.16129032258064516</v>
      </c>
      <c r="CX25" s="178">
        <f t="shared" si="9"/>
        <v>0.12903225806451613</v>
      </c>
      <c r="CY25" s="178">
        <f t="shared" si="10"/>
        <v>0.12903225806451613</v>
      </c>
      <c r="CZ25" s="178">
        <f t="shared" si="11"/>
        <v>9.6774193548387094E-2</v>
      </c>
      <c r="DA25" s="179">
        <f t="shared" si="12"/>
        <v>9.6774193548387094E-2</v>
      </c>
      <c r="DB25" s="177">
        <f t="shared" si="13"/>
        <v>0.12903225806451613</v>
      </c>
      <c r="DC25" s="178">
        <f t="shared" si="14"/>
        <v>0.16129032258064516</v>
      </c>
      <c r="DD25" s="178">
        <f t="shared" si="15"/>
        <v>9.6774193548387094E-2</v>
      </c>
      <c r="DE25" s="178">
        <f t="shared" si="16"/>
        <v>0.16129032258064516</v>
      </c>
      <c r="DF25" s="178">
        <f t="shared" si="17"/>
        <v>0.12903225806451613</v>
      </c>
      <c r="DG25" s="178">
        <f t="shared" si="18"/>
        <v>0.12903225806451613</v>
      </c>
      <c r="DH25" s="178">
        <f t="shared" si="19"/>
        <v>9.6774193548387094E-2</v>
      </c>
      <c r="DI25" s="179">
        <f t="shared" si="20"/>
        <v>9.6774193548387094E-2</v>
      </c>
      <c r="DJ25" s="121">
        <f t="shared" si="21"/>
        <v>94.933333333333337</v>
      </c>
      <c r="DK25" s="122">
        <f t="shared" si="22"/>
        <v>90.285714285714292</v>
      </c>
      <c r="DL25" s="122">
        <f t="shared" si="23"/>
        <v>7.9</v>
      </c>
      <c r="DM25" s="122">
        <f t="shared" si="24"/>
        <v>75.3</v>
      </c>
      <c r="DN25" s="122">
        <f t="shared" si="25"/>
        <v>133.33333333333331</v>
      </c>
      <c r="DO25" s="122">
        <f t="shared" si="26"/>
        <v>0</v>
      </c>
      <c r="DP25" s="122">
        <f t="shared" si="27"/>
        <v>0</v>
      </c>
      <c r="DQ25" s="123">
        <f t="shared" si="28"/>
        <v>19.600000000000001</v>
      </c>
      <c r="DR25" s="121">
        <f t="shared" si="29"/>
        <v>101.33333333333331</v>
      </c>
      <c r="DS25" s="122">
        <f t="shared" si="30"/>
        <v>126.85714285714286</v>
      </c>
      <c r="DT25" s="122">
        <f t="shared" si="31"/>
        <v>37.5</v>
      </c>
      <c r="DU25" s="122">
        <f t="shared" si="32"/>
        <v>37.5</v>
      </c>
      <c r="DV25" s="122">
        <f t="shared" si="33"/>
        <v>66.666666666666657</v>
      </c>
      <c r="DW25" s="122">
        <f t="shared" si="34"/>
        <v>0</v>
      </c>
      <c r="DX25" s="122">
        <f t="shared" si="35"/>
        <v>0</v>
      </c>
      <c r="DY25" s="123">
        <f t="shared" si="36"/>
        <v>25</v>
      </c>
      <c r="DZ25" s="128">
        <f t="shared" si="37"/>
        <v>12.249462365591398</v>
      </c>
      <c r="EA25" s="126">
        <f t="shared" si="38"/>
        <v>14.56221198156682</v>
      </c>
      <c r="EB25" s="126">
        <f t="shared" si="39"/>
        <v>0.76451612903225807</v>
      </c>
      <c r="EC25" s="126">
        <f t="shared" si="40"/>
        <v>12.14516129032258</v>
      </c>
      <c r="ED25" s="126">
        <f t="shared" si="41"/>
        <v>17.204301075268813</v>
      </c>
      <c r="EE25" s="126">
        <f t="shared" si="42"/>
        <v>0</v>
      </c>
      <c r="EF25" s="126">
        <f t="shared" si="43"/>
        <v>0</v>
      </c>
      <c r="EG25" s="130">
        <f t="shared" si="44"/>
        <v>1.8967741935483873</v>
      </c>
      <c r="EH25" s="128">
        <f t="shared" si="45"/>
        <v>13.075268817204298</v>
      </c>
      <c r="EI25" s="126">
        <f t="shared" si="46"/>
        <v>20.460829493087559</v>
      </c>
      <c r="EJ25" s="126">
        <f t="shared" si="47"/>
        <v>3.629032258064516</v>
      </c>
      <c r="EK25" s="126">
        <f t="shared" si="48"/>
        <v>6.0483870967741931</v>
      </c>
      <c r="EL25" s="126">
        <f t="shared" si="49"/>
        <v>8.6021505376344063</v>
      </c>
      <c r="EM25" s="126">
        <f t="shared" si="50"/>
        <v>0</v>
      </c>
      <c r="EN25" s="126">
        <f t="shared" si="51"/>
        <v>0</v>
      </c>
      <c r="EO25" s="130">
        <f t="shared" si="52"/>
        <v>2.4193548387096775</v>
      </c>
      <c r="EP25" s="106">
        <f t="shared" si="53"/>
        <v>58.822427035330257</v>
      </c>
      <c r="EQ25" s="106">
        <f t="shared" si="53"/>
        <v>59.648233486943155</v>
      </c>
      <c r="ER25" s="186" t="s">
        <v>86</v>
      </c>
      <c r="ES25" s="186" t="s">
        <v>86</v>
      </c>
      <c r="ET25" t="str">
        <f t="shared" si="54"/>
        <v>good</v>
      </c>
      <c r="EU25" t="str">
        <f t="shared" si="54"/>
        <v>good</v>
      </c>
    </row>
    <row r="26" spans="1:151">
      <c r="A26" s="169" t="s">
        <v>6</v>
      </c>
      <c r="B26" s="163" t="s">
        <v>440</v>
      </c>
      <c r="C26" s="55" t="s">
        <v>449</v>
      </c>
      <c r="D26" s="163" t="s">
        <v>471</v>
      </c>
      <c r="E26" s="163" t="s">
        <v>497</v>
      </c>
      <c r="F26" s="170">
        <v>887</v>
      </c>
      <c r="G26" s="57">
        <v>7.01</v>
      </c>
      <c r="H26" s="59">
        <v>5.99</v>
      </c>
      <c r="I26" s="59">
        <v>103</v>
      </c>
      <c r="J26" s="59">
        <v>4</v>
      </c>
      <c r="K26" s="59">
        <v>1</v>
      </c>
      <c r="L26" s="59">
        <v>0.02</v>
      </c>
      <c r="M26" s="59">
        <v>0</v>
      </c>
      <c r="N26" s="65">
        <v>1.34</v>
      </c>
      <c r="O26" s="57">
        <v>7.1</v>
      </c>
      <c r="P26" s="59">
        <v>8.8800000000000008</v>
      </c>
      <c r="Q26" s="59">
        <v>345</v>
      </c>
      <c r="R26" s="59">
        <v>2.5499999999999998</v>
      </c>
      <c r="S26" s="59">
        <v>2</v>
      </c>
      <c r="T26" s="59">
        <v>0</v>
      </c>
      <c r="U26" s="59">
        <v>0.01</v>
      </c>
      <c r="V26" s="67">
        <v>0.75</v>
      </c>
      <c r="W26" s="72">
        <v>7.5</v>
      </c>
      <c r="X26" s="70">
        <v>7</v>
      </c>
      <c r="Y26" s="70">
        <v>1000</v>
      </c>
      <c r="Z26" s="70">
        <v>10</v>
      </c>
      <c r="AA26" s="70">
        <v>1.5</v>
      </c>
      <c r="AB26" s="70">
        <v>1</v>
      </c>
      <c r="AC26" s="70">
        <v>0.3</v>
      </c>
      <c r="AD26" s="76">
        <v>5</v>
      </c>
      <c r="AE26" s="72">
        <v>7.5</v>
      </c>
      <c r="AF26" s="70">
        <v>7</v>
      </c>
      <c r="AG26" s="70">
        <v>1000</v>
      </c>
      <c r="AH26" s="70">
        <v>10</v>
      </c>
      <c r="AI26" s="70">
        <v>1.5</v>
      </c>
      <c r="AJ26" s="70">
        <v>1</v>
      </c>
      <c r="AK26" s="70">
        <v>0.3</v>
      </c>
      <c r="AL26" s="76">
        <v>5</v>
      </c>
      <c r="AM26" s="82">
        <v>4</v>
      </c>
      <c r="AN26" s="80">
        <v>5</v>
      </c>
      <c r="AO26" s="80">
        <v>3</v>
      </c>
      <c r="AP26" s="80">
        <v>5</v>
      </c>
      <c r="AQ26" s="80">
        <v>4</v>
      </c>
      <c r="AR26" s="80">
        <v>4</v>
      </c>
      <c r="AS26" s="80">
        <v>3</v>
      </c>
      <c r="AT26" s="80">
        <v>3</v>
      </c>
      <c r="AU26" s="85">
        <f t="shared" si="2"/>
        <v>31</v>
      </c>
      <c r="AV26" s="88">
        <v>0</v>
      </c>
      <c r="AW26" s="86">
        <v>0</v>
      </c>
      <c r="AX26" s="86">
        <v>0</v>
      </c>
      <c r="AY26" s="86">
        <v>0</v>
      </c>
      <c r="AZ26" s="86">
        <v>0</v>
      </c>
      <c r="BA26" s="86">
        <v>0</v>
      </c>
      <c r="BB26" s="86">
        <v>0</v>
      </c>
      <c r="BC26" s="90">
        <v>0</v>
      </c>
      <c r="BD26" s="88">
        <v>0</v>
      </c>
      <c r="BE26" s="86">
        <v>0</v>
      </c>
      <c r="BF26" s="86">
        <v>0</v>
      </c>
      <c r="BG26" s="86">
        <v>0</v>
      </c>
      <c r="BH26" s="86">
        <v>0</v>
      </c>
      <c r="BI26" s="86">
        <v>0</v>
      </c>
      <c r="BJ26" s="86">
        <v>0</v>
      </c>
      <c r="BK26" s="90">
        <v>0</v>
      </c>
      <c r="BL26" s="95">
        <v>1</v>
      </c>
      <c r="BM26" s="93">
        <v>1</v>
      </c>
      <c r="BN26" s="93">
        <v>1</v>
      </c>
      <c r="BO26" s="93">
        <v>1</v>
      </c>
      <c r="BP26" s="93">
        <v>1</v>
      </c>
      <c r="BQ26" s="93">
        <v>1</v>
      </c>
      <c r="BR26" s="93">
        <v>1</v>
      </c>
      <c r="BS26" s="97">
        <v>1</v>
      </c>
      <c r="BT26" s="95">
        <v>1</v>
      </c>
      <c r="BU26" s="93">
        <v>1</v>
      </c>
      <c r="BV26" s="93">
        <v>1</v>
      </c>
      <c r="BW26" s="93">
        <v>1</v>
      </c>
      <c r="BX26" s="93">
        <v>1</v>
      </c>
      <c r="BY26" s="93">
        <v>1</v>
      </c>
      <c r="BZ26" s="93">
        <v>1</v>
      </c>
      <c r="CA26" s="97">
        <v>1</v>
      </c>
      <c r="CB26" s="102">
        <v>4</v>
      </c>
      <c r="CC26" s="100">
        <v>5</v>
      </c>
      <c r="CD26" s="100">
        <v>3</v>
      </c>
      <c r="CE26" s="100">
        <v>5</v>
      </c>
      <c r="CF26" s="100">
        <v>4</v>
      </c>
      <c r="CG26" s="100">
        <v>4</v>
      </c>
      <c r="CH26" s="100">
        <v>3</v>
      </c>
      <c r="CI26" s="100">
        <v>3</v>
      </c>
      <c r="CJ26" s="102">
        <v>4</v>
      </c>
      <c r="CK26" s="100">
        <v>5</v>
      </c>
      <c r="CL26" s="100">
        <v>3</v>
      </c>
      <c r="CM26" s="100">
        <v>5</v>
      </c>
      <c r="CN26" s="100">
        <v>4</v>
      </c>
      <c r="CO26" s="100">
        <v>4</v>
      </c>
      <c r="CP26" s="100">
        <v>3</v>
      </c>
      <c r="CQ26" s="100">
        <v>3</v>
      </c>
      <c r="CR26" s="106">
        <f t="shared" si="3"/>
        <v>31</v>
      </c>
      <c r="CS26" s="111">
        <f t="shared" si="4"/>
        <v>31</v>
      </c>
      <c r="CT26" s="177">
        <f t="shared" si="5"/>
        <v>0.12903225806451613</v>
      </c>
      <c r="CU26" s="178">
        <f t="shared" si="6"/>
        <v>0.16129032258064516</v>
      </c>
      <c r="CV26" s="178">
        <f t="shared" si="7"/>
        <v>9.6774193548387094E-2</v>
      </c>
      <c r="CW26" s="178">
        <f t="shared" si="8"/>
        <v>0.16129032258064516</v>
      </c>
      <c r="CX26" s="178">
        <f t="shared" si="9"/>
        <v>0.12903225806451613</v>
      </c>
      <c r="CY26" s="178">
        <f t="shared" si="10"/>
        <v>0.12903225806451613</v>
      </c>
      <c r="CZ26" s="178">
        <f t="shared" si="11"/>
        <v>9.6774193548387094E-2</v>
      </c>
      <c r="DA26" s="179">
        <f t="shared" si="12"/>
        <v>9.6774193548387094E-2</v>
      </c>
      <c r="DB26" s="177">
        <f t="shared" si="13"/>
        <v>0.12903225806451613</v>
      </c>
      <c r="DC26" s="178">
        <f t="shared" si="14"/>
        <v>0.16129032258064516</v>
      </c>
      <c r="DD26" s="178">
        <f t="shared" si="15"/>
        <v>9.6774193548387094E-2</v>
      </c>
      <c r="DE26" s="178">
        <f t="shared" si="16"/>
        <v>0.16129032258064516</v>
      </c>
      <c r="DF26" s="178">
        <f t="shared" si="17"/>
        <v>0.12903225806451613</v>
      </c>
      <c r="DG26" s="178">
        <f t="shared" si="18"/>
        <v>0.12903225806451613</v>
      </c>
      <c r="DH26" s="178">
        <f t="shared" si="19"/>
        <v>9.6774193548387094E-2</v>
      </c>
      <c r="DI26" s="179">
        <f t="shared" si="20"/>
        <v>9.6774193548387094E-2</v>
      </c>
      <c r="DJ26" s="121">
        <f t="shared" si="21"/>
        <v>93.466666666666669</v>
      </c>
      <c r="DK26" s="122">
        <f t="shared" si="22"/>
        <v>85.571428571428569</v>
      </c>
      <c r="DL26" s="122">
        <f t="shared" si="23"/>
        <v>10.299999999999999</v>
      </c>
      <c r="DM26" s="122">
        <f t="shared" si="24"/>
        <v>40</v>
      </c>
      <c r="DN26" s="122">
        <f t="shared" si="25"/>
        <v>66.666666666666657</v>
      </c>
      <c r="DO26" s="122">
        <f t="shared" si="26"/>
        <v>2</v>
      </c>
      <c r="DP26" s="122">
        <f t="shared" si="27"/>
        <v>0</v>
      </c>
      <c r="DQ26" s="123">
        <f t="shared" si="28"/>
        <v>26.8</v>
      </c>
      <c r="DR26" s="121">
        <f t="shared" si="29"/>
        <v>94.666666666666671</v>
      </c>
      <c r="DS26" s="122">
        <f t="shared" si="30"/>
        <v>126.85714285714286</v>
      </c>
      <c r="DT26" s="122">
        <f t="shared" si="31"/>
        <v>34.5</v>
      </c>
      <c r="DU26" s="122">
        <f t="shared" si="32"/>
        <v>25.5</v>
      </c>
      <c r="DV26" s="122">
        <f t="shared" si="33"/>
        <v>133.33333333333331</v>
      </c>
      <c r="DW26" s="122">
        <f t="shared" si="34"/>
        <v>0</v>
      </c>
      <c r="DX26" s="122">
        <f t="shared" si="35"/>
        <v>3.3333333333333335</v>
      </c>
      <c r="DY26" s="123">
        <f t="shared" si="36"/>
        <v>15</v>
      </c>
      <c r="DZ26" s="128">
        <f t="shared" si="37"/>
        <v>12.060215053763441</v>
      </c>
      <c r="EA26" s="126">
        <f t="shared" si="38"/>
        <v>13.801843317972349</v>
      </c>
      <c r="EB26" s="126">
        <f t="shared" si="39"/>
        <v>0.99677419354838692</v>
      </c>
      <c r="EC26" s="126">
        <f t="shared" si="40"/>
        <v>6.4516129032258061</v>
      </c>
      <c r="ED26" s="126">
        <f t="shared" si="41"/>
        <v>8.6021505376344063</v>
      </c>
      <c r="EE26" s="126">
        <f t="shared" si="42"/>
        <v>0.25806451612903225</v>
      </c>
      <c r="EF26" s="126">
        <f t="shared" si="43"/>
        <v>0</v>
      </c>
      <c r="EG26" s="130">
        <f t="shared" si="44"/>
        <v>2.5935483870967744</v>
      </c>
      <c r="EH26" s="128">
        <f t="shared" si="45"/>
        <v>12.21505376344086</v>
      </c>
      <c r="EI26" s="126">
        <f t="shared" si="46"/>
        <v>20.460829493087559</v>
      </c>
      <c r="EJ26" s="126">
        <f t="shared" si="47"/>
        <v>3.3387096774193545</v>
      </c>
      <c r="EK26" s="126">
        <f t="shared" si="48"/>
        <v>4.1129032258064511</v>
      </c>
      <c r="EL26" s="126">
        <f t="shared" si="49"/>
        <v>17.204301075268813</v>
      </c>
      <c r="EM26" s="126">
        <f t="shared" si="50"/>
        <v>0</v>
      </c>
      <c r="EN26" s="126">
        <f t="shared" si="51"/>
        <v>0.32258064516129031</v>
      </c>
      <c r="EO26" s="130">
        <f t="shared" si="52"/>
        <v>1.4516129032258065</v>
      </c>
      <c r="EP26" s="106">
        <f t="shared" si="53"/>
        <v>44.764208909370197</v>
      </c>
      <c r="EQ26" s="106">
        <f t="shared" si="53"/>
        <v>44.919047619047618</v>
      </c>
      <c r="ER26" s="186" t="s">
        <v>86</v>
      </c>
      <c r="ES26" s="186" t="s">
        <v>86</v>
      </c>
      <c r="ET26" t="str">
        <f t="shared" si="54"/>
        <v>good</v>
      </c>
      <c r="EU26" t="str">
        <f t="shared" si="54"/>
        <v>good</v>
      </c>
    </row>
    <row r="27" spans="1:151">
      <c r="A27" s="169" t="s">
        <v>6</v>
      </c>
      <c r="B27" s="163" t="s">
        <v>441</v>
      </c>
      <c r="C27" s="55" t="s">
        <v>450</v>
      </c>
      <c r="D27" s="163" t="s">
        <v>472</v>
      </c>
      <c r="E27" s="163" t="s">
        <v>498</v>
      </c>
      <c r="F27" s="170">
        <v>910</v>
      </c>
      <c r="G27" s="57">
        <v>6.2</v>
      </c>
      <c r="H27" s="59">
        <v>6.56</v>
      </c>
      <c r="I27" s="148">
        <v>675</v>
      </c>
      <c r="J27" s="59">
        <v>0</v>
      </c>
      <c r="K27" s="59">
        <v>1</v>
      </c>
      <c r="L27" s="59">
        <v>0.01</v>
      </c>
      <c r="M27" s="59">
        <v>0</v>
      </c>
      <c r="N27" s="65">
        <v>0.89</v>
      </c>
      <c r="O27" s="57">
        <v>7.4</v>
      </c>
      <c r="P27" s="59">
        <v>9.5</v>
      </c>
      <c r="Q27" s="148">
        <v>458.2</v>
      </c>
      <c r="R27" s="59">
        <v>7.85</v>
      </c>
      <c r="S27" s="59">
        <v>2</v>
      </c>
      <c r="T27" s="59">
        <v>0.15</v>
      </c>
      <c r="U27" s="59">
        <v>0</v>
      </c>
      <c r="V27" s="67">
        <v>0.84</v>
      </c>
      <c r="W27" s="72">
        <v>7.5</v>
      </c>
      <c r="X27" s="70">
        <v>7</v>
      </c>
      <c r="Y27" s="70">
        <v>1000</v>
      </c>
      <c r="Z27" s="70">
        <v>10</v>
      </c>
      <c r="AA27" s="70">
        <v>1.5</v>
      </c>
      <c r="AB27" s="70">
        <v>1</v>
      </c>
      <c r="AC27" s="70">
        <v>0.3</v>
      </c>
      <c r="AD27" s="76">
        <v>5</v>
      </c>
      <c r="AE27" s="72">
        <v>7.5</v>
      </c>
      <c r="AF27" s="70">
        <v>7</v>
      </c>
      <c r="AG27" s="70">
        <v>1000</v>
      </c>
      <c r="AH27" s="70">
        <v>10</v>
      </c>
      <c r="AI27" s="70">
        <v>1.5</v>
      </c>
      <c r="AJ27" s="70">
        <v>1</v>
      </c>
      <c r="AK27" s="70">
        <v>0.3</v>
      </c>
      <c r="AL27" s="76">
        <v>5</v>
      </c>
      <c r="AM27" s="82">
        <v>4</v>
      </c>
      <c r="AN27" s="80">
        <v>5</v>
      </c>
      <c r="AO27" s="80">
        <v>3</v>
      </c>
      <c r="AP27" s="80">
        <v>5</v>
      </c>
      <c r="AQ27" s="80">
        <v>4</v>
      </c>
      <c r="AR27" s="80">
        <v>4</v>
      </c>
      <c r="AS27" s="80">
        <v>3</v>
      </c>
      <c r="AT27" s="80">
        <v>3</v>
      </c>
      <c r="AU27" s="85">
        <f t="shared" si="2"/>
        <v>31</v>
      </c>
      <c r="AV27" s="88">
        <v>0</v>
      </c>
      <c r="AW27" s="86">
        <v>0</v>
      </c>
      <c r="AX27" s="86">
        <v>0</v>
      </c>
      <c r="AY27" s="86">
        <v>0</v>
      </c>
      <c r="AZ27" s="86">
        <v>0</v>
      </c>
      <c r="BA27" s="86">
        <v>0</v>
      </c>
      <c r="BB27" s="86">
        <v>0</v>
      </c>
      <c r="BC27" s="90">
        <v>0</v>
      </c>
      <c r="BD27" s="88">
        <v>0</v>
      </c>
      <c r="BE27" s="86">
        <v>0</v>
      </c>
      <c r="BF27" s="86">
        <v>0</v>
      </c>
      <c r="BG27" s="86">
        <v>0</v>
      </c>
      <c r="BH27" s="86">
        <v>0</v>
      </c>
      <c r="BI27" s="86">
        <v>0</v>
      </c>
      <c r="BJ27" s="86">
        <v>0</v>
      </c>
      <c r="BK27" s="90">
        <v>0</v>
      </c>
      <c r="BL27" s="95">
        <v>1</v>
      </c>
      <c r="BM27" s="93">
        <v>1</v>
      </c>
      <c r="BN27" s="93">
        <v>1</v>
      </c>
      <c r="BO27" s="93">
        <v>1</v>
      </c>
      <c r="BP27" s="93">
        <v>1</v>
      </c>
      <c r="BQ27" s="93">
        <v>1</v>
      </c>
      <c r="BR27" s="93">
        <v>1</v>
      </c>
      <c r="BS27" s="97">
        <v>1</v>
      </c>
      <c r="BT27" s="95">
        <v>1</v>
      </c>
      <c r="BU27" s="93">
        <v>1</v>
      </c>
      <c r="BV27" s="93">
        <v>1</v>
      </c>
      <c r="BW27" s="93">
        <v>1</v>
      </c>
      <c r="BX27" s="93">
        <v>1</v>
      </c>
      <c r="BY27" s="93">
        <v>1</v>
      </c>
      <c r="BZ27" s="93">
        <v>1</v>
      </c>
      <c r="CA27" s="97">
        <v>1</v>
      </c>
      <c r="CB27" s="102">
        <v>4</v>
      </c>
      <c r="CC27" s="100">
        <v>5</v>
      </c>
      <c r="CD27" s="100">
        <v>3</v>
      </c>
      <c r="CE27" s="100">
        <v>5</v>
      </c>
      <c r="CF27" s="100">
        <v>4</v>
      </c>
      <c r="CG27" s="100">
        <v>4</v>
      </c>
      <c r="CH27" s="100">
        <v>3</v>
      </c>
      <c r="CI27" s="100">
        <v>3</v>
      </c>
      <c r="CJ27" s="102">
        <v>4</v>
      </c>
      <c r="CK27" s="100">
        <v>5</v>
      </c>
      <c r="CL27" s="100">
        <v>3</v>
      </c>
      <c r="CM27" s="100">
        <v>5</v>
      </c>
      <c r="CN27" s="100">
        <v>4</v>
      </c>
      <c r="CO27" s="100">
        <v>4</v>
      </c>
      <c r="CP27" s="100">
        <v>3</v>
      </c>
      <c r="CQ27" s="100">
        <v>3</v>
      </c>
      <c r="CR27" s="106">
        <f t="shared" si="3"/>
        <v>31</v>
      </c>
      <c r="CS27" s="111">
        <f t="shared" si="4"/>
        <v>31</v>
      </c>
      <c r="CT27" s="177">
        <f t="shared" si="5"/>
        <v>0.12903225806451613</v>
      </c>
      <c r="CU27" s="178">
        <f t="shared" si="6"/>
        <v>0.16129032258064516</v>
      </c>
      <c r="CV27" s="178">
        <f t="shared" si="7"/>
        <v>9.6774193548387094E-2</v>
      </c>
      <c r="CW27" s="178">
        <f t="shared" si="8"/>
        <v>0.16129032258064516</v>
      </c>
      <c r="CX27" s="178">
        <f t="shared" si="9"/>
        <v>0.12903225806451613</v>
      </c>
      <c r="CY27" s="178">
        <f t="shared" si="10"/>
        <v>0.12903225806451613</v>
      </c>
      <c r="CZ27" s="178">
        <f t="shared" si="11"/>
        <v>9.6774193548387094E-2</v>
      </c>
      <c r="DA27" s="179">
        <f t="shared" si="12"/>
        <v>9.6774193548387094E-2</v>
      </c>
      <c r="DB27" s="177">
        <f t="shared" si="13"/>
        <v>0.12903225806451613</v>
      </c>
      <c r="DC27" s="178">
        <f t="shared" si="14"/>
        <v>0.16129032258064516</v>
      </c>
      <c r="DD27" s="178">
        <f t="shared" si="15"/>
        <v>9.6774193548387094E-2</v>
      </c>
      <c r="DE27" s="178">
        <f t="shared" si="16"/>
        <v>0.16129032258064516</v>
      </c>
      <c r="DF27" s="178">
        <f t="shared" si="17"/>
        <v>0.12903225806451613</v>
      </c>
      <c r="DG27" s="178">
        <f t="shared" si="18"/>
        <v>0.12903225806451613</v>
      </c>
      <c r="DH27" s="178">
        <f t="shared" si="19"/>
        <v>9.6774193548387094E-2</v>
      </c>
      <c r="DI27" s="179">
        <f t="shared" si="20"/>
        <v>9.6774193548387094E-2</v>
      </c>
      <c r="DJ27" s="121">
        <f t="shared" si="21"/>
        <v>82.666666666666671</v>
      </c>
      <c r="DK27" s="122">
        <f t="shared" si="22"/>
        <v>93.714285714285708</v>
      </c>
      <c r="DL27" s="122">
        <f t="shared" si="23"/>
        <v>67.5</v>
      </c>
      <c r="DM27" s="122">
        <f t="shared" si="24"/>
        <v>0</v>
      </c>
      <c r="DN27" s="122">
        <f t="shared" si="25"/>
        <v>66.666666666666657</v>
      </c>
      <c r="DO27" s="122">
        <f t="shared" si="26"/>
        <v>1</v>
      </c>
      <c r="DP27" s="122">
        <f t="shared" si="27"/>
        <v>0</v>
      </c>
      <c r="DQ27" s="123">
        <f t="shared" si="28"/>
        <v>17.8</v>
      </c>
      <c r="DR27" s="121">
        <f t="shared" si="29"/>
        <v>98.666666666666671</v>
      </c>
      <c r="DS27" s="122">
        <f t="shared" si="30"/>
        <v>135.71428571428572</v>
      </c>
      <c r="DT27" s="122">
        <f t="shared" si="31"/>
        <v>45.82</v>
      </c>
      <c r="DU27" s="122">
        <f t="shared" si="32"/>
        <v>78.499999999999986</v>
      </c>
      <c r="DV27" s="122">
        <f t="shared" si="33"/>
        <v>133.33333333333331</v>
      </c>
      <c r="DW27" s="122">
        <f t="shared" si="34"/>
        <v>15</v>
      </c>
      <c r="DX27" s="122">
        <f t="shared" si="35"/>
        <v>0</v>
      </c>
      <c r="DY27" s="123">
        <f t="shared" si="36"/>
        <v>16.799999999999997</v>
      </c>
      <c r="DZ27" s="128">
        <f t="shared" si="37"/>
        <v>10.666666666666668</v>
      </c>
      <c r="EA27" s="126">
        <f t="shared" si="38"/>
        <v>15.115207373271888</v>
      </c>
      <c r="EB27" s="126">
        <f t="shared" si="39"/>
        <v>6.532258064516129</v>
      </c>
      <c r="EC27" s="126">
        <f t="shared" si="40"/>
        <v>0</v>
      </c>
      <c r="ED27" s="126">
        <f t="shared" si="41"/>
        <v>8.6021505376344063</v>
      </c>
      <c r="EE27" s="126">
        <f t="shared" si="42"/>
        <v>0.12903225806451613</v>
      </c>
      <c r="EF27" s="126">
        <f t="shared" si="43"/>
        <v>0</v>
      </c>
      <c r="EG27" s="130">
        <f t="shared" si="44"/>
        <v>1.7225806451612904</v>
      </c>
      <c r="EH27" s="128">
        <f t="shared" si="45"/>
        <v>12.731182795698926</v>
      </c>
      <c r="EI27" s="126">
        <f t="shared" si="46"/>
        <v>21.889400921658986</v>
      </c>
      <c r="EJ27" s="126">
        <f t="shared" si="47"/>
        <v>4.4341935483870971</v>
      </c>
      <c r="EK27" s="126">
        <f t="shared" si="48"/>
        <v>12.661290322580642</v>
      </c>
      <c r="EL27" s="126">
        <f t="shared" si="49"/>
        <v>17.204301075268813</v>
      </c>
      <c r="EM27" s="126">
        <f t="shared" si="50"/>
        <v>1.935483870967742</v>
      </c>
      <c r="EN27" s="126">
        <f t="shared" si="51"/>
        <v>0</v>
      </c>
      <c r="EO27" s="130">
        <f t="shared" si="52"/>
        <v>1.6258064516129029</v>
      </c>
      <c r="EP27" s="106">
        <f t="shared" si="53"/>
        <v>42.7678955453149</v>
      </c>
      <c r="EQ27" s="106">
        <f t="shared" si="53"/>
        <v>44.832411674347156</v>
      </c>
      <c r="ER27" s="186" t="s">
        <v>86</v>
      </c>
      <c r="ES27" s="186" t="s">
        <v>86</v>
      </c>
      <c r="ET27" t="str">
        <f t="shared" si="54"/>
        <v>good</v>
      </c>
      <c r="EU27" t="str">
        <f t="shared" si="54"/>
        <v>good</v>
      </c>
    </row>
    <row r="28" spans="1:151">
      <c r="A28" s="169" t="s">
        <v>6</v>
      </c>
      <c r="B28" s="163" t="s">
        <v>218</v>
      </c>
      <c r="C28" s="55" t="s">
        <v>450</v>
      </c>
      <c r="D28" s="163" t="s">
        <v>473</v>
      </c>
      <c r="E28" s="163" t="s">
        <v>499</v>
      </c>
      <c r="F28" s="170">
        <v>900</v>
      </c>
      <c r="G28" s="57">
        <v>6.9</v>
      </c>
      <c r="H28" s="59">
        <v>6.25</v>
      </c>
      <c r="I28" s="59">
        <v>223</v>
      </c>
      <c r="J28" s="59">
        <v>0</v>
      </c>
      <c r="K28" s="59">
        <v>2</v>
      </c>
      <c r="L28" s="59">
        <v>0</v>
      </c>
      <c r="M28" s="59">
        <v>0</v>
      </c>
      <c r="N28" s="65">
        <v>1.29</v>
      </c>
      <c r="O28" s="57">
        <v>7.2</v>
      </c>
      <c r="P28" s="59">
        <v>8.83</v>
      </c>
      <c r="Q28" s="59">
        <v>403.7</v>
      </c>
      <c r="R28" s="59">
        <v>4.5</v>
      </c>
      <c r="S28" s="59">
        <v>2</v>
      </c>
      <c r="T28" s="59">
        <v>0.11</v>
      </c>
      <c r="U28" s="59">
        <v>0</v>
      </c>
      <c r="V28" s="67">
        <v>0.88</v>
      </c>
      <c r="W28" s="72">
        <v>7.5</v>
      </c>
      <c r="X28" s="70">
        <v>7</v>
      </c>
      <c r="Y28" s="70">
        <v>1000</v>
      </c>
      <c r="Z28" s="70">
        <v>10</v>
      </c>
      <c r="AA28" s="70">
        <v>1.5</v>
      </c>
      <c r="AB28" s="70">
        <v>1</v>
      </c>
      <c r="AC28" s="70">
        <v>0.3</v>
      </c>
      <c r="AD28" s="76">
        <v>5</v>
      </c>
      <c r="AE28" s="72">
        <v>7.5</v>
      </c>
      <c r="AF28" s="70">
        <v>7</v>
      </c>
      <c r="AG28" s="70">
        <v>1000</v>
      </c>
      <c r="AH28" s="70">
        <v>10</v>
      </c>
      <c r="AI28" s="70">
        <v>1.5</v>
      </c>
      <c r="AJ28" s="70">
        <v>1</v>
      </c>
      <c r="AK28" s="70">
        <v>0.3</v>
      </c>
      <c r="AL28" s="76">
        <v>5</v>
      </c>
      <c r="AM28" s="82">
        <v>4</v>
      </c>
      <c r="AN28" s="80">
        <v>5</v>
      </c>
      <c r="AO28" s="80">
        <v>3</v>
      </c>
      <c r="AP28" s="80">
        <v>5</v>
      </c>
      <c r="AQ28" s="80">
        <v>4</v>
      </c>
      <c r="AR28" s="80">
        <v>4</v>
      </c>
      <c r="AS28" s="80">
        <v>3</v>
      </c>
      <c r="AT28" s="80">
        <v>3</v>
      </c>
      <c r="AU28" s="85">
        <f t="shared" si="2"/>
        <v>31</v>
      </c>
      <c r="AV28" s="88">
        <v>0</v>
      </c>
      <c r="AW28" s="86">
        <v>0</v>
      </c>
      <c r="AX28" s="86">
        <v>0</v>
      </c>
      <c r="AY28" s="86">
        <v>0</v>
      </c>
      <c r="AZ28" s="86">
        <v>0</v>
      </c>
      <c r="BA28" s="86">
        <v>0</v>
      </c>
      <c r="BB28" s="86">
        <v>0</v>
      </c>
      <c r="BC28" s="90">
        <v>0</v>
      </c>
      <c r="BD28" s="88">
        <v>0</v>
      </c>
      <c r="BE28" s="86">
        <v>0</v>
      </c>
      <c r="BF28" s="86">
        <v>0</v>
      </c>
      <c r="BG28" s="86">
        <v>0</v>
      </c>
      <c r="BH28" s="86">
        <v>0</v>
      </c>
      <c r="BI28" s="86">
        <v>0</v>
      </c>
      <c r="BJ28" s="86">
        <v>0</v>
      </c>
      <c r="BK28" s="90">
        <v>0</v>
      </c>
      <c r="BL28" s="95">
        <v>1</v>
      </c>
      <c r="BM28" s="93">
        <v>1</v>
      </c>
      <c r="BN28" s="93">
        <v>1</v>
      </c>
      <c r="BO28" s="93">
        <v>1</v>
      </c>
      <c r="BP28" s="93">
        <v>1</v>
      </c>
      <c r="BQ28" s="93">
        <v>1</v>
      </c>
      <c r="BR28" s="93">
        <v>1</v>
      </c>
      <c r="BS28" s="97">
        <v>1</v>
      </c>
      <c r="BT28" s="95">
        <v>1</v>
      </c>
      <c r="BU28" s="93">
        <v>1</v>
      </c>
      <c r="BV28" s="93">
        <v>1</v>
      </c>
      <c r="BW28" s="93">
        <v>1</v>
      </c>
      <c r="BX28" s="93">
        <v>1</v>
      </c>
      <c r="BY28" s="93">
        <v>1</v>
      </c>
      <c r="BZ28" s="93">
        <v>1</v>
      </c>
      <c r="CA28" s="97">
        <v>1</v>
      </c>
      <c r="CB28" s="102">
        <v>4</v>
      </c>
      <c r="CC28" s="100">
        <v>5</v>
      </c>
      <c r="CD28" s="100">
        <v>3</v>
      </c>
      <c r="CE28" s="100">
        <v>5</v>
      </c>
      <c r="CF28" s="100">
        <v>4</v>
      </c>
      <c r="CG28" s="100">
        <v>4</v>
      </c>
      <c r="CH28" s="100">
        <v>3</v>
      </c>
      <c r="CI28" s="100">
        <v>3</v>
      </c>
      <c r="CJ28" s="102">
        <v>4</v>
      </c>
      <c r="CK28" s="100">
        <v>5</v>
      </c>
      <c r="CL28" s="100">
        <v>3</v>
      </c>
      <c r="CM28" s="100">
        <v>5</v>
      </c>
      <c r="CN28" s="100">
        <v>4</v>
      </c>
      <c r="CO28" s="100">
        <v>4</v>
      </c>
      <c r="CP28" s="100">
        <v>3</v>
      </c>
      <c r="CQ28" s="100">
        <v>3</v>
      </c>
      <c r="CR28" s="106">
        <f t="shared" si="3"/>
        <v>31</v>
      </c>
      <c r="CS28" s="111">
        <f t="shared" si="4"/>
        <v>31</v>
      </c>
      <c r="CT28" s="177">
        <f t="shared" si="5"/>
        <v>0.12903225806451613</v>
      </c>
      <c r="CU28" s="178">
        <f t="shared" si="6"/>
        <v>0.16129032258064516</v>
      </c>
      <c r="CV28" s="178">
        <f t="shared" si="7"/>
        <v>9.6774193548387094E-2</v>
      </c>
      <c r="CW28" s="178">
        <f t="shared" si="8"/>
        <v>0.16129032258064516</v>
      </c>
      <c r="CX28" s="178">
        <f t="shared" si="9"/>
        <v>0.12903225806451613</v>
      </c>
      <c r="CY28" s="178">
        <f t="shared" si="10"/>
        <v>0.12903225806451613</v>
      </c>
      <c r="CZ28" s="178">
        <f t="shared" si="11"/>
        <v>9.6774193548387094E-2</v>
      </c>
      <c r="DA28" s="179">
        <f t="shared" si="12"/>
        <v>9.6774193548387094E-2</v>
      </c>
      <c r="DB28" s="177">
        <f t="shared" si="13"/>
        <v>0.12903225806451613</v>
      </c>
      <c r="DC28" s="178">
        <f t="shared" si="14"/>
        <v>0.16129032258064516</v>
      </c>
      <c r="DD28" s="178">
        <f t="shared" si="15"/>
        <v>9.6774193548387094E-2</v>
      </c>
      <c r="DE28" s="178">
        <f t="shared" si="16"/>
        <v>0.16129032258064516</v>
      </c>
      <c r="DF28" s="178">
        <f t="shared" si="17"/>
        <v>0.12903225806451613</v>
      </c>
      <c r="DG28" s="178">
        <f t="shared" si="18"/>
        <v>0.12903225806451613</v>
      </c>
      <c r="DH28" s="178">
        <f t="shared" si="19"/>
        <v>9.6774193548387094E-2</v>
      </c>
      <c r="DI28" s="179">
        <f t="shared" si="20"/>
        <v>9.6774193548387094E-2</v>
      </c>
      <c r="DJ28" s="121">
        <f t="shared" si="21"/>
        <v>92</v>
      </c>
      <c r="DK28" s="122">
        <f t="shared" si="22"/>
        <v>89.285714285714292</v>
      </c>
      <c r="DL28" s="122">
        <f t="shared" si="23"/>
        <v>22.3</v>
      </c>
      <c r="DM28" s="122">
        <f t="shared" si="24"/>
        <v>0</v>
      </c>
      <c r="DN28" s="122">
        <f t="shared" si="25"/>
        <v>133.33333333333331</v>
      </c>
      <c r="DO28" s="122">
        <f t="shared" si="26"/>
        <v>0</v>
      </c>
      <c r="DP28" s="122">
        <f t="shared" si="27"/>
        <v>0</v>
      </c>
      <c r="DQ28" s="123">
        <f t="shared" si="28"/>
        <v>25.8</v>
      </c>
      <c r="DR28" s="121">
        <f t="shared" si="29"/>
        <v>96.000000000000014</v>
      </c>
      <c r="DS28" s="122">
        <f t="shared" si="30"/>
        <v>126.14285714285714</v>
      </c>
      <c r="DT28" s="122">
        <f t="shared" si="31"/>
        <v>40.369999999999997</v>
      </c>
      <c r="DU28" s="122">
        <f t="shared" si="32"/>
        <v>45</v>
      </c>
      <c r="DV28" s="122">
        <f t="shared" si="33"/>
        <v>133.33333333333331</v>
      </c>
      <c r="DW28" s="122">
        <f t="shared" si="34"/>
        <v>11</v>
      </c>
      <c r="DX28" s="122">
        <f t="shared" si="35"/>
        <v>0</v>
      </c>
      <c r="DY28" s="123">
        <f t="shared" si="36"/>
        <v>17.599999999999998</v>
      </c>
      <c r="DZ28" s="128">
        <f t="shared" si="37"/>
        <v>11.870967741935484</v>
      </c>
      <c r="EA28" s="126">
        <f t="shared" si="38"/>
        <v>14.400921658986176</v>
      </c>
      <c r="EB28" s="126">
        <f t="shared" si="39"/>
        <v>2.1580645161290324</v>
      </c>
      <c r="EC28" s="126">
        <f t="shared" si="40"/>
        <v>0</v>
      </c>
      <c r="ED28" s="126">
        <f t="shared" si="41"/>
        <v>17.204301075268813</v>
      </c>
      <c r="EE28" s="126">
        <f t="shared" si="42"/>
        <v>0</v>
      </c>
      <c r="EF28" s="126">
        <f t="shared" si="43"/>
        <v>0</v>
      </c>
      <c r="EG28" s="130">
        <f t="shared" si="44"/>
        <v>2.4967741935483869</v>
      </c>
      <c r="EH28" s="128">
        <f t="shared" si="45"/>
        <v>12.38709677419355</v>
      </c>
      <c r="EI28" s="126">
        <f t="shared" si="46"/>
        <v>20.345622119815665</v>
      </c>
      <c r="EJ28" s="126">
        <f t="shared" si="47"/>
        <v>3.9067741935483866</v>
      </c>
      <c r="EK28" s="126">
        <f t="shared" si="48"/>
        <v>7.258064516129032</v>
      </c>
      <c r="EL28" s="126">
        <f t="shared" si="49"/>
        <v>17.204301075268813</v>
      </c>
      <c r="EM28" s="126">
        <f t="shared" si="50"/>
        <v>1.4193548387096775</v>
      </c>
      <c r="EN28" s="126">
        <f t="shared" si="51"/>
        <v>0</v>
      </c>
      <c r="EO28" s="130">
        <f t="shared" si="52"/>
        <v>1.7032258064516126</v>
      </c>
      <c r="EP28" s="106">
        <f t="shared" si="53"/>
        <v>48.131029185867888</v>
      </c>
      <c r="EQ28" s="106">
        <f t="shared" si="53"/>
        <v>48.647158218125966</v>
      </c>
      <c r="ER28" s="186" t="s">
        <v>86</v>
      </c>
      <c r="ES28" s="186" t="s">
        <v>86</v>
      </c>
      <c r="ET28" t="str">
        <f t="shared" si="54"/>
        <v>good</v>
      </c>
      <c r="EU28" t="str">
        <f t="shared" si="54"/>
        <v>good</v>
      </c>
    </row>
    <row r="29" spans="1:151" ht="15" thickBot="1">
      <c r="A29" s="169" t="s">
        <v>6</v>
      </c>
      <c r="B29" s="164" t="s">
        <v>442</v>
      </c>
      <c r="C29" s="55" t="s">
        <v>450</v>
      </c>
      <c r="D29" s="163" t="s">
        <v>474</v>
      </c>
      <c r="E29" s="163" t="s">
        <v>500</v>
      </c>
      <c r="F29" s="170">
        <v>910</v>
      </c>
      <c r="G29" s="162">
        <v>6.3</v>
      </c>
      <c r="H29" s="159">
        <v>5.93</v>
      </c>
      <c r="I29" s="159">
        <v>384.5</v>
      </c>
      <c r="J29" s="159">
        <v>0.95</v>
      </c>
      <c r="K29" s="159">
        <v>1</v>
      </c>
      <c r="L29" s="159">
        <v>0</v>
      </c>
      <c r="M29" s="159">
        <v>0</v>
      </c>
      <c r="N29" s="160">
        <v>9.9</v>
      </c>
      <c r="O29" s="162">
        <v>6.8</v>
      </c>
      <c r="P29" s="159">
        <v>8.56</v>
      </c>
      <c r="Q29" s="159">
        <v>220</v>
      </c>
      <c r="R29" s="159">
        <v>6.5</v>
      </c>
      <c r="S29" s="159">
        <v>0</v>
      </c>
      <c r="T29" s="159">
        <v>0</v>
      </c>
      <c r="U29" s="159">
        <v>0</v>
      </c>
      <c r="V29" s="173">
        <v>3.51</v>
      </c>
      <c r="W29" s="72">
        <v>7.5</v>
      </c>
      <c r="X29" s="70">
        <v>7</v>
      </c>
      <c r="Y29" s="70">
        <v>1000</v>
      </c>
      <c r="Z29" s="70">
        <v>10</v>
      </c>
      <c r="AA29" s="70">
        <v>1.5</v>
      </c>
      <c r="AB29" s="70">
        <v>1</v>
      </c>
      <c r="AC29" s="70">
        <v>0.3</v>
      </c>
      <c r="AD29" s="76">
        <v>5</v>
      </c>
      <c r="AE29" s="72">
        <v>7.5</v>
      </c>
      <c r="AF29" s="70">
        <v>7</v>
      </c>
      <c r="AG29" s="70">
        <v>1000</v>
      </c>
      <c r="AH29" s="70">
        <v>10</v>
      </c>
      <c r="AI29" s="70">
        <v>1.5</v>
      </c>
      <c r="AJ29" s="70">
        <v>1</v>
      </c>
      <c r="AK29" s="70">
        <v>0.3</v>
      </c>
      <c r="AL29" s="76">
        <v>5</v>
      </c>
      <c r="AM29" s="82">
        <v>4</v>
      </c>
      <c r="AN29" s="80">
        <v>5</v>
      </c>
      <c r="AO29" s="80">
        <v>3</v>
      </c>
      <c r="AP29" s="80">
        <v>5</v>
      </c>
      <c r="AQ29" s="80">
        <v>4</v>
      </c>
      <c r="AR29" s="80">
        <v>4</v>
      </c>
      <c r="AS29" s="80">
        <v>3</v>
      </c>
      <c r="AT29" s="80">
        <v>3</v>
      </c>
      <c r="AU29" s="85">
        <f t="shared" si="2"/>
        <v>31</v>
      </c>
      <c r="AV29" s="88">
        <v>0</v>
      </c>
      <c r="AW29" s="86">
        <v>0</v>
      </c>
      <c r="AX29" s="86">
        <v>0</v>
      </c>
      <c r="AY29" s="86">
        <v>0</v>
      </c>
      <c r="AZ29" s="86">
        <v>0</v>
      </c>
      <c r="BA29" s="86">
        <v>0</v>
      </c>
      <c r="BB29" s="86">
        <v>0</v>
      </c>
      <c r="BC29" s="90">
        <v>0</v>
      </c>
      <c r="BD29" s="88">
        <v>0</v>
      </c>
      <c r="BE29" s="86">
        <v>0</v>
      </c>
      <c r="BF29" s="86">
        <v>0</v>
      </c>
      <c r="BG29" s="86">
        <v>0</v>
      </c>
      <c r="BH29" s="86">
        <v>0</v>
      </c>
      <c r="BI29" s="86">
        <v>0</v>
      </c>
      <c r="BJ29" s="86">
        <v>0</v>
      </c>
      <c r="BK29" s="90">
        <v>0</v>
      </c>
      <c r="BL29" s="95">
        <v>1</v>
      </c>
      <c r="BM29" s="93">
        <v>1</v>
      </c>
      <c r="BN29" s="93">
        <v>1</v>
      </c>
      <c r="BO29" s="93">
        <v>1</v>
      </c>
      <c r="BP29" s="93">
        <v>1</v>
      </c>
      <c r="BQ29" s="93">
        <v>1</v>
      </c>
      <c r="BR29" s="93">
        <v>1</v>
      </c>
      <c r="BS29" s="97">
        <v>1</v>
      </c>
      <c r="BT29" s="95">
        <v>1</v>
      </c>
      <c r="BU29" s="93">
        <v>1</v>
      </c>
      <c r="BV29" s="93">
        <v>1</v>
      </c>
      <c r="BW29" s="93">
        <v>1</v>
      </c>
      <c r="BX29" s="93">
        <v>1</v>
      </c>
      <c r="BY29" s="93">
        <v>1</v>
      </c>
      <c r="BZ29" s="93">
        <v>1</v>
      </c>
      <c r="CA29" s="97">
        <v>1</v>
      </c>
      <c r="CB29" s="102">
        <v>4</v>
      </c>
      <c r="CC29" s="100">
        <v>5</v>
      </c>
      <c r="CD29" s="100">
        <v>3</v>
      </c>
      <c r="CE29" s="100">
        <v>5</v>
      </c>
      <c r="CF29" s="100">
        <v>4</v>
      </c>
      <c r="CG29" s="100">
        <v>4</v>
      </c>
      <c r="CH29" s="100">
        <v>3</v>
      </c>
      <c r="CI29" s="100">
        <v>3</v>
      </c>
      <c r="CJ29" s="102">
        <v>4</v>
      </c>
      <c r="CK29" s="100">
        <v>5</v>
      </c>
      <c r="CL29" s="100">
        <v>3</v>
      </c>
      <c r="CM29" s="100">
        <v>5</v>
      </c>
      <c r="CN29" s="100">
        <v>4</v>
      </c>
      <c r="CO29" s="100">
        <v>4</v>
      </c>
      <c r="CP29" s="100">
        <v>3</v>
      </c>
      <c r="CQ29" s="100">
        <v>3</v>
      </c>
      <c r="CR29" s="106">
        <f t="shared" si="3"/>
        <v>31</v>
      </c>
      <c r="CS29" s="111">
        <f t="shared" si="4"/>
        <v>31</v>
      </c>
      <c r="CT29" s="177">
        <f t="shared" si="5"/>
        <v>0.12903225806451613</v>
      </c>
      <c r="CU29" s="178">
        <f t="shared" si="6"/>
        <v>0.16129032258064516</v>
      </c>
      <c r="CV29" s="178">
        <f t="shared" si="7"/>
        <v>9.6774193548387094E-2</v>
      </c>
      <c r="CW29" s="178">
        <f t="shared" si="8"/>
        <v>0.16129032258064516</v>
      </c>
      <c r="CX29" s="178">
        <f t="shared" si="9"/>
        <v>0.12903225806451613</v>
      </c>
      <c r="CY29" s="178">
        <f t="shared" si="10"/>
        <v>0.12903225806451613</v>
      </c>
      <c r="CZ29" s="178">
        <f t="shared" si="11"/>
        <v>9.6774193548387094E-2</v>
      </c>
      <c r="DA29" s="179">
        <f t="shared" si="12"/>
        <v>9.6774193548387094E-2</v>
      </c>
      <c r="DB29" s="177">
        <f t="shared" si="13"/>
        <v>0.12903225806451613</v>
      </c>
      <c r="DC29" s="178">
        <f t="shared" si="14"/>
        <v>0.16129032258064516</v>
      </c>
      <c r="DD29" s="178">
        <f t="shared" si="15"/>
        <v>9.6774193548387094E-2</v>
      </c>
      <c r="DE29" s="178">
        <f t="shared" si="16"/>
        <v>0.16129032258064516</v>
      </c>
      <c r="DF29" s="178">
        <f t="shared" si="17"/>
        <v>0.12903225806451613</v>
      </c>
      <c r="DG29" s="178">
        <f t="shared" si="18"/>
        <v>0.12903225806451613</v>
      </c>
      <c r="DH29" s="178">
        <f t="shared" si="19"/>
        <v>9.6774193548387094E-2</v>
      </c>
      <c r="DI29" s="179">
        <f t="shared" si="20"/>
        <v>9.6774193548387094E-2</v>
      </c>
      <c r="DJ29" s="121">
        <f t="shared" si="21"/>
        <v>84</v>
      </c>
      <c r="DK29" s="122">
        <f t="shared" si="22"/>
        <v>84.714285714285708</v>
      </c>
      <c r="DL29" s="122">
        <f t="shared" si="23"/>
        <v>38.450000000000003</v>
      </c>
      <c r="DM29" s="122">
        <f t="shared" si="24"/>
        <v>9.5</v>
      </c>
      <c r="DN29" s="122">
        <f t="shared" si="25"/>
        <v>66.666666666666657</v>
      </c>
      <c r="DO29" s="122">
        <f t="shared" si="26"/>
        <v>0</v>
      </c>
      <c r="DP29" s="122">
        <f t="shared" si="27"/>
        <v>0</v>
      </c>
      <c r="DQ29" s="123">
        <f t="shared" si="28"/>
        <v>198</v>
      </c>
      <c r="DR29" s="121">
        <f t="shared" si="29"/>
        <v>90.666666666666657</v>
      </c>
      <c r="DS29" s="122">
        <f t="shared" si="30"/>
        <v>122.28571428571429</v>
      </c>
      <c r="DT29" s="122">
        <f t="shared" si="31"/>
        <v>22</v>
      </c>
      <c r="DU29" s="122">
        <f t="shared" si="32"/>
        <v>65</v>
      </c>
      <c r="DV29" s="122">
        <f t="shared" si="33"/>
        <v>0</v>
      </c>
      <c r="DW29" s="122">
        <f t="shared" si="34"/>
        <v>0</v>
      </c>
      <c r="DX29" s="122">
        <f t="shared" si="35"/>
        <v>0</v>
      </c>
      <c r="DY29" s="123">
        <f t="shared" si="36"/>
        <v>70.199999999999989</v>
      </c>
      <c r="DZ29" s="128">
        <f t="shared" si="37"/>
        <v>10.838709677419354</v>
      </c>
      <c r="EA29" s="126">
        <f t="shared" si="38"/>
        <v>13.663594470046082</v>
      </c>
      <c r="EB29" s="126">
        <f t="shared" si="39"/>
        <v>3.7209677419354841</v>
      </c>
      <c r="EC29" s="126">
        <f t="shared" si="40"/>
        <v>1.532258064516129</v>
      </c>
      <c r="ED29" s="126">
        <f t="shared" si="41"/>
        <v>8.6021505376344063</v>
      </c>
      <c r="EE29" s="126">
        <f t="shared" si="42"/>
        <v>0</v>
      </c>
      <c r="EF29" s="126">
        <f t="shared" si="43"/>
        <v>0</v>
      </c>
      <c r="EG29" s="130">
        <f t="shared" si="44"/>
        <v>19.161290322580644</v>
      </c>
      <c r="EH29" s="128">
        <f t="shared" si="45"/>
        <v>11.698924731182794</v>
      </c>
      <c r="EI29" s="126">
        <f t="shared" si="46"/>
        <v>19.723502304147466</v>
      </c>
      <c r="EJ29" s="126">
        <f t="shared" si="47"/>
        <v>2.129032258064516</v>
      </c>
      <c r="EK29" s="126">
        <f t="shared" si="48"/>
        <v>10.483870967741936</v>
      </c>
      <c r="EL29" s="126">
        <f t="shared" si="49"/>
        <v>0</v>
      </c>
      <c r="EM29" s="126">
        <f t="shared" si="50"/>
        <v>0</v>
      </c>
      <c r="EN29" s="126">
        <f t="shared" si="51"/>
        <v>0</v>
      </c>
      <c r="EO29" s="130">
        <f>DY29*DI29</f>
        <v>6.7935483870967728</v>
      </c>
      <c r="EP29" s="106">
        <f t="shared" si="53"/>
        <v>57.518970814132103</v>
      </c>
      <c r="EQ29" s="106">
        <f t="shared" si="53"/>
        <v>58.379185867895536</v>
      </c>
      <c r="ER29" s="186" t="s">
        <v>86</v>
      </c>
      <c r="ES29" s="186" t="s">
        <v>86</v>
      </c>
      <c r="ET29" t="str">
        <f>IF(EP29&lt;75,"good", IF(EP29&lt;=100,"fair", IF(EP29&gt;100,"poor")))</f>
        <v>good</v>
      </c>
      <c r="EU29" t="str">
        <f>IF(EQ29&lt;75,"good", IF(EQ29&lt;=100,"fair", IF(EQ29&gt;100,"poor")))</f>
        <v>good</v>
      </c>
    </row>
    <row r="30" spans="1:151">
      <c r="A30" s="169"/>
      <c r="B30" s="55"/>
      <c r="C30" s="55"/>
      <c r="D30" s="49"/>
      <c r="E30" s="54"/>
      <c r="F30" s="171"/>
      <c r="G30" s="155"/>
      <c r="H30" s="153"/>
      <c r="I30" s="153"/>
      <c r="J30" s="153"/>
      <c r="K30" s="153"/>
      <c r="L30" s="153"/>
      <c r="M30" s="153"/>
      <c r="N30" s="154"/>
      <c r="O30" s="155"/>
      <c r="P30" s="153"/>
      <c r="Q30" s="153"/>
      <c r="R30" s="153"/>
      <c r="S30" s="153"/>
      <c r="T30" s="153"/>
      <c r="U30" s="153"/>
      <c r="V30" s="156"/>
      <c r="W30" s="74"/>
      <c r="X30" s="70"/>
      <c r="Y30" s="70"/>
      <c r="Z30" s="70"/>
      <c r="AA30" s="70"/>
      <c r="AB30" s="70"/>
      <c r="AC30" s="70"/>
      <c r="AD30" s="76"/>
      <c r="AE30" s="74"/>
      <c r="AF30" s="70"/>
      <c r="AG30" s="70"/>
      <c r="AH30" s="70"/>
      <c r="AI30" s="70"/>
      <c r="AJ30" s="70"/>
      <c r="AK30" s="70"/>
      <c r="AL30" s="144"/>
      <c r="AM30" s="82"/>
      <c r="AN30" s="80"/>
      <c r="AO30" s="80"/>
      <c r="AP30" s="80"/>
      <c r="AQ30" s="80"/>
      <c r="AR30" s="80"/>
      <c r="AS30" s="80"/>
      <c r="AT30" s="80"/>
      <c r="AU30" s="85"/>
      <c r="AV30" s="88"/>
      <c r="AW30" s="86"/>
      <c r="AX30" s="86"/>
      <c r="AY30" s="86"/>
      <c r="AZ30" s="86"/>
      <c r="BA30" s="86"/>
      <c r="BB30" s="86"/>
      <c r="BC30" s="90"/>
      <c r="BD30" s="88"/>
      <c r="BE30" s="86"/>
      <c r="BF30" s="86"/>
      <c r="BG30" s="86"/>
      <c r="BH30" s="86"/>
      <c r="BI30" s="86"/>
      <c r="BJ30" s="86"/>
      <c r="BK30" s="90"/>
      <c r="BL30" s="95"/>
      <c r="BM30" s="93"/>
      <c r="BN30" s="93"/>
      <c r="BO30" s="93"/>
      <c r="BP30" s="93"/>
      <c r="BQ30" s="93"/>
      <c r="BR30" s="93"/>
      <c r="BS30" s="97"/>
      <c r="BT30" s="95"/>
      <c r="BU30" s="93"/>
      <c r="BV30" s="93"/>
      <c r="BW30" s="93"/>
      <c r="BX30" s="93"/>
      <c r="BY30" s="93"/>
      <c r="BZ30" s="93"/>
      <c r="CA30" s="97"/>
      <c r="CB30" s="102"/>
      <c r="CC30" s="100"/>
      <c r="CD30" s="100"/>
      <c r="CE30" s="100"/>
      <c r="CF30" s="100"/>
      <c r="CG30" s="100"/>
      <c r="CH30" s="100"/>
      <c r="CI30" s="100"/>
      <c r="CJ30" s="102"/>
      <c r="CK30" s="100"/>
      <c r="CL30" s="100"/>
      <c r="CM30" s="100"/>
      <c r="CN30" s="100"/>
      <c r="CO30" s="100"/>
      <c r="CP30" s="100"/>
      <c r="CQ30" s="100"/>
      <c r="CR30" s="106"/>
      <c r="CS30" s="111"/>
      <c r="CT30" s="114"/>
      <c r="CU30" s="112"/>
      <c r="CV30" s="112"/>
      <c r="CW30" s="112"/>
      <c r="CX30" s="112"/>
      <c r="CY30" s="112"/>
      <c r="CZ30" s="112"/>
      <c r="DA30" s="116"/>
      <c r="DB30" s="114"/>
      <c r="DC30" s="112"/>
      <c r="DD30" s="112"/>
      <c r="DE30" s="112"/>
      <c r="DF30" s="112"/>
      <c r="DG30" s="112"/>
      <c r="DH30" s="112"/>
      <c r="DI30" s="116"/>
      <c r="DJ30" s="121"/>
      <c r="DK30" s="122"/>
      <c r="DL30" s="122"/>
      <c r="DM30" s="122"/>
      <c r="DN30" s="122"/>
      <c r="DO30" s="122"/>
      <c r="DP30" s="122"/>
      <c r="DQ30" s="123"/>
      <c r="DR30" s="121"/>
      <c r="DS30" s="122"/>
      <c r="DT30" s="122"/>
      <c r="DU30" s="122"/>
      <c r="DV30" s="122"/>
      <c r="DW30" s="122"/>
      <c r="DX30" s="122"/>
      <c r="DY30" s="123"/>
      <c r="DZ30" s="128"/>
      <c r="EA30" s="126"/>
      <c r="EB30" s="126"/>
      <c r="EC30" s="126"/>
      <c r="ED30" s="126"/>
      <c r="EE30" s="126"/>
      <c r="EF30" s="126"/>
      <c r="EG30" s="130"/>
      <c r="EH30" s="128"/>
      <c r="EI30" s="126"/>
      <c r="EJ30" s="126"/>
      <c r="EK30" s="126"/>
      <c r="EL30" s="126"/>
      <c r="EM30" s="126"/>
      <c r="EN30" s="126"/>
      <c r="EO30" s="130"/>
      <c r="EP30" s="133"/>
      <c r="EQ30" s="134" t="s">
        <v>503</v>
      </c>
      <c r="ER30" s="182">
        <f>COUNTIF(ER4:ER29, ER21)</f>
        <v>3</v>
      </c>
      <c r="ES30" s="182">
        <f>COUNTIF(ES4:ES29, ES21)</f>
        <v>3</v>
      </c>
    </row>
    <row r="31" spans="1:151">
      <c r="A31" s="169"/>
      <c r="B31" s="55"/>
      <c r="C31" s="55"/>
      <c r="D31" s="49"/>
      <c r="E31" s="54"/>
      <c r="F31" s="171"/>
      <c r="G31" s="57"/>
      <c r="H31" s="59"/>
      <c r="I31" s="59"/>
      <c r="J31" s="59"/>
      <c r="K31" s="59"/>
      <c r="L31" s="59"/>
      <c r="M31" s="59"/>
      <c r="N31" s="65"/>
      <c r="O31" s="57"/>
      <c r="P31" s="59"/>
      <c r="Q31" s="59"/>
      <c r="R31" s="59"/>
      <c r="S31" s="59"/>
      <c r="T31" s="59"/>
      <c r="U31" s="59"/>
      <c r="V31" s="67"/>
      <c r="W31" s="74"/>
      <c r="X31" s="70"/>
      <c r="Y31" s="70"/>
      <c r="Z31" s="70"/>
      <c r="AA31" s="70"/>
      <c r="AB31" s="70"/>
      <c r="AC31" s="70"/>
      <c r="AD31" s="76"/>
      <c r="AE31" s="74"/>
      <c r="AF31" s="70"/>
      <c r="AG31" s="70"/>
      <c r="AH31" s="70"/>
      <c r="AI31" s="70"/>
      <c r="AJ31" s="70"/>
      <c r="AK31" s="70"/>
      <c r="AL31" s="144"/>
      <c r="AM31" s="175"/>
      <c r="AN31" s="80"/>
      <c r="AO31" s="80"/>
      <c r="AP31" s="80"/>
      <c r="AQ31" s="80"/>
      <c r="AR31" s="80"/>
      <c r="AS31" s="80"/>
      <c r="AT31" s="80"/>
      <c r="AU31" s="85"/>
      <c r="AV31" s="88"/>
      <c r="AW31" s="86"/>
      <c r="AX31" s="86"/>
      <c r="AY31" s="86"/>
      <c r="AZ31" s="86"/>
      <c r="BA31" s="86"/>
      <c r="BB31" s="86"/>
      <c r="BC31" s="90"/>
      <c r="BD31" s="88"/>
      <c r="BE31" s="86"/>
      <c r="BF31" s="86"/>
      <c r="BG31" s="86"/>
      <c r="BH31" s="86"/>
      <c r="BI31" s="86"/>
      <c r="BJ31" s="86"/>
      <c r="BK31" s="90"/>
      <c r="BL31" s="95"/>
      <c r="BM31" s="93"/>
      <c r="BN31" s="93"/>
      <c r="BO31" s="93"/>
      <c r="BP31" s="93"/>
      <c r="BQ31" s="93"/>
      <c r="BR31" s="93"/>
      <c r="BS31" s="97"/>
      <c r="BT31" s="95"/>
      <c r="BU31" s="93"/>
      <c r="BV31" s="93"/>
      <c r="BW31" s="93"/>
      <c r="BX31" s="93"/>
      <c r="BY31" s="93"/>
      <c r="BZ31" s="93"/>
      <c r="CA31" s="97"/>
      <c r="CB31" s="102"/>
      <c r="CC31" s="100"/>
      <c r="CD31" s="100"/>
      <c r="CE31" s="100"/>
      <c r="CF31" s="100"/>
      <c r="CG31" s="100"/>
      <c r="CH31" s="100"/>
      <c r="CI31" s="100"/>
      <c r="CJ31" s="102"/>
      <c r="CK31" s="100"/>
      <c r="CL31" s="100"/>
      <c r="CM31" s="100"/>
      <c r="CN31" s="100"/>
      <c r="CO31" s="100"/>
      <c r="CP31" s="100"/>
      <c r="CQ31" s="100"/>
      <c r="CR31" s="106"/>
      <c r="CS31" s="111"/>
      <c r="CT31" s="114"/>
      <c r="CU31" s="112"/>
      <c r="CV31" s="112"/>
      <c r="CW31" s="112"/>
      <c r="CX31" s="112"/>
      <c r="CY31" s="112"/>
      <c r="CZ31" s="112"/>
      <c r="DA31" s="116"/>
      <c r="DB31" s="114"/>
      <c r="DC31" s="112"/>
      <c r="DD31" s="112"/>
      <c r="DE31" s="112"/>
      <c r="DF31" s="112"/>
      <c r="DG31" s="112"/>
      <c r="DH31" s="112"/>
      <c r="DI31" s="116"/>
      <c r="DJ31" s="121"/>
      <c r="DK31" s="122"/>
      <c r="DL31" s="122"/>
      <c r="DM31" s="122"/>
      <c r="DN31" s="122"/>
      <c r="DO31" s="122"/>
      <c r="DP31" s="122"/>
      <c r="DQ31" s="123"/>
      <c r="DR31" s="121"/>
      <c r="DS31" s="122"/>
      <c r="DT31" s="122"/>
      <c r="DU31" s="122"/>
      <c r="DV31" s="122"/>
      <c r="DW31" s="122"/>
      <c r="DX31" s="122"/>
      <c r="DY31" s="123"/>
      <c r="DZ31" s="128"/>
      <c r="EA31" s="126"/>
      <c r="EB31" s="126"/>
      <c r="EC31" s="126"/>
      <c r="ED31" s="126"/>
      <c r="EE31" s="126"/>
      <c r="EF31" s="126"/>
      <c r="EG31" s="130"/>
      <c r="EH31" s="128"/>
      <c r="EI31" s="126"/>
      <c r="EJ31" s="126"/>
      <c r="EK31" s="126"/>
      <c r="EL31" s="126"/>
      <c r="EM31" s="126"/>
      <c r="EN31" s="126"/>
      <c r="EO31" s="130"/>
      <c r="EP31" s="133"/>
      <c r="EQ31" s="134" t="s">
        <v>86</v>
      </c>
      <c r="ER31" s="182">
        <f>COUNTIF(ER4:ER30, ER27)</f>
        <v>23</v>
      </c>
      <c r="ES31" s="182">
        <f>COUNTIF(ES4:ES30, ES27)</f>
        <v>23</v>
      </c>
    </row>
    <row r="32" spans="1:151">
      <c r="A32" s="169"/>
      <c r="B32" s="55"/>
      <c r="C32" s="55"/>
      <c r="D32" s="49"/>
      <c r="E32" s="54"/>
      <c r="F32" s="171"/>
      <c r="G32" s="57"/>
      <c r="H32" s="59"/>
      <c r="I32" s="59"/>
      <c r="J32" s="59"/>
      <c r="K32" s="59"/>
      <c r="L32" s="59"/>
      <c r="M32" s="59"/>
      <c r="N32" s="65"/>
      <c r="O32" s="57"/>
      <c r="P32" s="59"/>
      <c r="Q32" s="59"/>
      <c r="R32" s="59"/>
      <c r="S32" s="59"/>
      <c r="T32" s="59"/>
      <c r="U32" s="59"/>
      <c r="V32" s="67"/>
      <c r="W32" s="74"/>
      <c r="X32" s="70"/>
      <c r="Y32" s="70"/>
      <c r="Z32" s="70"/>
      <c r="AA32" s="70"/>
      <c r="AB32" s="70"/>
      <c r="AC32" s="70"/>
      <c r="AD32" s="76"/>
      <c r="AE32" s="74"/>
      <c r="AF32" s="70"/>
      <c r="AG32" s="70"/>
      <c r="AH32" s="70"/>
      <c r="AI32" s="70"/>
      <c r="AJ32" s="70"/>
      <c r="AK32" s="70"/>
      <c r="AL32" s="144"/>
      <c r="AM32" s="175"/>
      <c r="AN32" s="80"/>
      <c r="AO32" s="80"/>
      <c r="AP32" s="80"/>
      <c r="AQ32" s="80"/>
      <c r="AR32" s="80"/>
      <c r="AS32" s="80"/>
      <c r="AT32" s="80"/>
      <c r="AU32" s="85"/>
      <c r="AV32" s="88"/>
      <c r="AW32" s="86"/>
      <c r="AX32" s="86"/>
      <c r="AY32" s="86"/>
      <c r="AZ32" s="86"/>
      <c r="BA32" s="86"/>
      <c r="BB32" s="86"/>
      <c r="BC32" s="90"/>
      <c r="BD32" s="88"/>
      <c r="BE32" s="86"/>
      <c r="BF32" s="86"/>
      <c r="BG32" s="86"/>
      <c r="BH32" s="86"/>
      <c r="BI32" s="86"/>
      <c r="BJ32" s="86"/>
      <c r="BK32" s="90"/>
      <c r="BL32" s="95"/>
      <c r="BM32" s="93"/>
      <c r="BN32" s="93"/>
      <c r="BO32" s="93"/>
      <c r="BP32" s="93"/>
      <c r="BQ32" s="93"/>
      <c r="BR32" s="93"/>
      <c r="BS32" s="97"/>
      <c r="BT32" s="95"/>
      <c r="BU32" s="93"/>
      <c r="BV32" s="93"/>
      <c r="BW32" s="93"/>
      <c r="BX32" s="93"/>
      <c r="BY32" s="93"/>
      <c r="BZ32" s="93"/>
      <c r="CA32" s="97"/>
      <c r="CB32" s="102"/>
      <c r="CC32" s="100"/>
      <c r="CD32" s="100"/>
      <c r="CE32" s="100"/>
      <c r="CF32" s="100"/>
      <c r="CG32" s="100"/>
      <c r="CH32" s="100"/>
      <c r="CI32" s="100"/>
      <c r="CJ32" s="102"/>
      <c r="CK32" s="100"/>
      <c r="CL32" s="100"/>
      <c r="CM32" s="100"/>
      <c r="CN32" s="100"/>
      <c r="CO32" s="100"/>
      <c r="CP32" s="100"/>
      <c r="CQ32" s="100"/>
      <c r="CR32" s="106"/>
      <c r="CS32" s="111"/>
      <c r="CT32" s="114"/>
      <c r="CU32" s="112"/>
      <c r="CV32" s="112"/>
      <c r="CW32" s="112"/>
      <c r="CX32" s="112"/>
      <c r="CY32" s="112"/>
      <c r="CZ32" s="112"/>
      <c r="DA32" s="116"/>
      <c r="DB32" s="114"/>
      <c r="DC32" s="112"/>
      <c r="DD32" s="112"/>
      <c r="DE32" s="112"/>
      <c r="DF32" s="112"/>
      <c r="DG32" s="112"/>
      <c r="DH32" s="112"/>
      <c r="DI32" s="116"/>
      <c r="DJ32" s="121"/>
      <c r="DK32" s="122"/>
      <c r="DL32" s="122"/>
      <c r="DM32" s="122"/>
      <c r="DN32" s="122"/>
      <c r="DO32" s="122"/>
      <c r="DP32" s="122"/>
      <c r="DQ32" s="123"/>
      <c r="DR32" s="121"/>
      <c r="DS32" s="122"/>
      <c r="DT32" s="122"/>
      <c r="DU32" s="122"/>
      <c r="DV32" s="122"/>
      <c r="DW32" s="122"/>
      <c r="DX32" s="122"/>
      <c r="DY32" s="123"/>
      <c r="DZ32" s="128"/>
      <c r="EA32" s="126"/>
      <c r="EB32" s="126"/>
      <c r="EC32" s="126"/>
      <c r="ED32" s="126"/>
      <c r="EE32" s="126"/>
      <c r="EF32" s="126"/>
      <c r="EG32" s="130"/>
      <c r="EH32" s="128"/>
      <c r="EI32" s="126"/>
      <c r="EJ32" s="126"/>
      <c r="EK32" s="126"/>
      <c r="EL32" s="126"/>
      <c r="EM32" s="126"/>
      <c r="EN32" s="126"/>
      <c r="EO32" s="130"/>
      <c r="EP32" s="133"/>
      <c r="EQ32" s="134" t="s">
        <v>87</v>
      </c>
      <c r="ER32" s="182"/>
      <c r="ES32" s="183"/>
    </row>
    <row r="33" spans="1:149">
      <c r="A33" s="169"/>
      <c r="B33" s="55"/>
      <c r="C33" s="55"/>
      <c r="D33" s="49"/>
      <c r="E33" s="54"/>
      <c r="F33" s="171"/>
      <c r="G33" s="57"/>
      <c r="H33" s="59"/>
      <c r="I33" s="59"/>
      <c r="J33" s="59"/>
      <c r="K33" s="59"/>
      <c r="L33" s="59"/>
      <c r="M33" s="59"/>
      <c r="N33" s="65"/>
      <c r="O33" s="57"/>
      <c r="P33" s="59"/>
      <c r="Q33" s="59"/>
      <c r="R33" s="59"/>
      <c r="S33" s="59"/>
      <c r="T33" s="59"/>
      <c r="U33" s="59"/>
      <c r="V33" s="67"/>
      <c r="W33" s="74"/>
      <c r="X33" s="70"/>
      <c r="Y33" s="70"/>
      <c r="Z33" s="70"/>
      <c r="AA33" s="70"/>
      <c r="AB33" s="70"/>
      <c r="AC33" s="70"/>
      <c r="AD33" s="76"/>
      <c r="AE33" s="74"/>
      <c r="AF33" s="70"/>
      <c r="AG33" s="70"/>
      <c r="AH33" s="70"/>
      <c r="AI33" s="70"/>
      <c r="AJ33" s="70"/>
      <c r="AK33" s="70"/>
      <c r="AL33" s="144"/>
      <c r="AM33" s="175"/>
      <c r="AN33" s="80"/>
      <c r="AO33" s="80"/>
      <c r="AP33" s="80"/>
      <c r="AQ33" s="80"/>
      <c r="AR33" s="80"/>
      <c r="AS33" s="80"/>
      <c r="AT33" s="80"/>
      <c r="AU33" s="85"/>
      <c r="AV33" s="88"/>
      <c r="AW33" s="86"/>
      <c r="AX33" s="86"/>
      <c r="AY33" s="86"/>
      <c r="AZ33" s="86"/>
      <c r="BA33" s="86"/>
      <c r="BB33" s="86"/>
      <c r="BC33" s="90"/>
      <c r="BD33" s="88"/>
      <c r="BE33" s="86"/>
      <c r="BF33" s="86"/>
      <c r="BG33" s="86"/>
      <c r="BH33" s="86"/>
      <c r="BI33" s="86"/>
      <c r="BJ33" s="86"/>
      <c r="BK33" s="90"/>
      <c r="BL33" s="95"/>
      <c r="BM33" s="93"/>
      <c r="BN33" s="93"/>
      <c r="BO33" s="93"/>
      <c r="BP33" s="93"/>
      <c r="BQ33" s="93"/>
      <c r="BR33" s="93"/>
      <c r="BS33" s="97"/>
      <c r="BT33" s="95"/>
      <c r="BU33" s="93"/>
      <c r="BV33" s="93"/>
      <c r="BW33" s="93"/>
      <c r="BX33" s="93"/>
      <c r="BY33" s="93"/>
      <c r="BZ33" s="93"/>
      <c r="CA33" s="97"/>
      <c r="CB33" s="102"/>
      <c r="CC33" s="100"/>
      <c r="CD33" s="100"/>
      <c r="CE33" s="100"/>
      <c r="CF33" s="100"/>
      <c r="CG33" s="100"/>
      <c r="CH33" s="100"/>
      <c r="CI33" s="100"/>
      <c r="CJ33" s="102"/>
      <c r="CK33" s="100"/>
      <c r="CL33" s="100"/>
      <c r="CM33" s="100"/>
      <c r="CN33" s="100"/>
      <c r="CO33" s="100"/>
      <c r="CP33" s="100"/>
      <c r="CQ33" s="100"/>
      <c r="CR33" s="106"/>
      <c r="CS33" s="111"/>
      <c r="CT33" s="114"/>
      <c r="CU33" s="112"/>
      <c r="CV33" s="112"/>
      <c r="CW33" s="112"/>
      <c r="CX33" s="112"/>
      <c r="CY33" s="112"/>
      <c r="CZ33" s="112"/>
      <c r="DA33" s="116"/>
      <c r="DB33" s="114"/>
      <c r="DC33" s="112"/>
      <c r="DD33" s="112"/>
      <c r="DE33" s="112"/>
      <c r="DF33" s="112"/>
      <c r="DG33" s="112"/>
      <c r="DH33" s="112"/>
      <c r="DI33" s="116"/>
      <c r="DJ33" s="121"/>
      <c r="DK33" s="122"/>
      <c r="DL33" s="122"/>
      <c r="DM33" s="122"/>
      <c r="DN33" s="122"/>
      <c r="DO33" s="122"/>
      <c r="DP33" s="122"/>
      <c r="DQ33" s="123"/>
      <c r="DR33" s="121"/>
      <c r="DS33" s="122"/>
      <c r="DT33" s="122"/>
      <c r="DU33" s="122"/>
      <c r="DV33" s="122"/>
      <c r="DW33" s="122"/>
      <c r="DX33" s="122"/>
      <c r="DY33" s="123"/>
      <c r="DZ33" s="128"/>
      <c r="EA33" s="126"/>
      <c r="EB33" s="126"/>
      <c r="EC33" s="126"/>
      <c r="ED33" s="126"/>
      <c r="EE33" s="126"/>
      <c r="EF33" s="126"/>
      <c r="EG33" s="130"/>
      <c r="EH33" s="128"/>
      <c r="EI33" s="126"/>
      <c r="EJ33" s="126"/>
      <c r="EK33" s="126"/>
      <c r="EL33" s="126"/>
      <c r="EM33" s="126"/>
      <c r="EN33" s="126"/>
      <c r="EO33" s="130"/>
      <c r="EP33" s="133"/>
      <c r="EQ33" s="134"/>
      <c r="ER33" s="182">
        <f>SUM(ER30:ER32)</f>
        <v>26</v>
      </c>
      <c r="ES33" s="182">
        <f>SUM(ES30:ES32)</f>
        <v>26</v>
      </c>
    </row>
    <row r="34" spans="1:149">
      <c r="A34" s="169"/>
      <c r="B34" s="55"/>
      <c r="C34" s="55"/>
      <c r="D34" s="49"/>
      <c r="E34" s="54"/>
      <c r="F34" s="171"/>
      <c r="G34" s="57"/>
      <c r="H34" s="59"/>
      <c r="I34" s="59"/>
      <c r="J34" s="59"/>
      <c r="K34" s="59"/>
      <c r="L34" s="59"/>
      <c r="M34" s="59"/>
      <c r="N34" s="65"/>
      <c r="O34" s="57"/>
      <c r="P34" s="59"/>
      <c r="Q34" s="59"/>
      <c r="R34" s="59"/>
      <c r="S34" s="59"/>
      <c r="T34" s="59"/>
      <c r="U34" s="59"/>
      <c r="V34" s="67"/>
      <c r="W34" s="74"/>
      <c r="X34" s="70"/>
      <c r="Y34" s="70"/>
      <c r="Z34" s="70"/>
      <c r="AA34" s="70"/>
      <c r="AB34" s="70"/>
      <c r="AC34" s="70"/>
      <c r="AD34" s="76"/>
      <c r="AE34" s="74"/>
      <c r="AF34" s="70"/>
      <c r="AG34" s="70"/>
      <c r="AH34" s="70"/>
      <c r="AI34" s="70"/>
      <c r="AJ34" s="70"/>
      <c r="AK34" s="70"/>
      <c r="AL34" s="144"/>
      <c r="AM34" s="175"/>
      <c r="AN34" s="80"/>
      <c r="AO34" s="80"/>
      <c r="AP34" s="80"/>
      <c r="AQ34" s="80"/>
      <c r="AR34" s="80"/>
      <c r="AS34" s="80"/>
      <c r="AT34" s="80"/>
      <c r="AU34" s="85"/>
      <c r="AV34" s="88"/>
      <c r="AW34" s="86"/>
      <c r="AX34" s="86"/>
      <c r="AY34" s="86"/>
      <c r="AZ34" s="86"/>
      <c r="BA34" s="86"/>
      <c r="BB34" s="86"/>
      <c r="BC34" s="90"/>
      <c r="BD34" s="88"/>
      <c r="BE34" s="86"/>
      <c r="BF34" s="86"/>
      <c r="BG34" s="86"/>
      <c r="BH34" s="86"/>
      <c r="BI34" s="86"/>
      <c r="BJ34" s="86"/>
      <c r="BK34" s="90"/>
      <c r="BL34" s="95"/>
      <c r="BM34" s="93"/>
      <c r="BN34" s="93"/>
      <c r="BO34" s="93"/>
      <c r="BP34" s="93"/>
      <c r="BQ34" s="93"/>
      <c r="BR34" s="93"/>
      <c r="BS34" s="97"/>
      <c r="BT34" s="95"/>
      <c r="BU34" s="93"/>
      <c r="BV34" s="93"/>
      <c r="BW34" s="93"/>
      <c r="BX34" s="93"/>
      <c r="BY34" s="93"/>
      <c r="BZ34" s="93"/>
      <c r="CA34" s="97"/>
      <c r="CB34" s="102"/>
      <c r="CC34" s="100"/>
      <c r="CD34" s="100"/>
      <c r="CE34" s="100"/>
      <c r="CF34" s="100"/>
      <c r="CG34" s="100"/>
      <c r="CH34" s="100"/>
      <c r="CI34" s="100"/>
      <c r="CJ34" s="102"/>
      <c r="CK34" s="100"/>
      <c r="CL34" s="100"/>
      <c r="CM34" s="100"/>
      <c r="CN34" s="100"/>
      <c r="CO34" s="100"/>
      <c r="CP34" s="100"/>
      <c r="CQ34" s="100"/>
      <c r="CR34" s="106"/>
      <c r="CS34" s="111"/>
      <c r="CT34" s="114"/>
      <c r="CU34" s="112"/>
      <c r="CV34" s="112"/>
      <c r="CW34" s="112"/>
      <c r="CX34" s="112"/>
      <c r="CY34" s="112"/>
      <c r="CZ34" s="112"/>
      <c r="DA34" s="116"/>
      <c r="DB34" s="114"/>
      <c r="DC34" s="112"/>
      <c r="DD34" s="112"/>
      <c r="DE34" s="112"/>
      <c r="DF34" s="112"/>
      <c r="DG34" s="112"/>
      <c r="DH34" s="112"/>
      <c r="DI34" s="116"/>
      <c r="DJ34" s="121"/>
      <c r="DK34" s="122"/>
      <c r="DL34" s="122"/>
      <c r="DM34" s="122"/>
      <c r="DN34" s="122"/>
      <c r="DO34" s="122"/>
      <c r="DP34" s="122"/>
      <c r="DQ34" s="123"/>
      <c r="DR34" s="121"/>
      <c r="DS34" s="122"/>
      <c r="DT34" s="122"/>
      <c r="DU34" s="122"/>
      <c r="DV34" s="122"/>
      <c r="DW34" s="122"/>
      <c r="DX34" s="122"/>
      <c r="DY34" s="123"/>
      <c r="DZ34" s="128"/>
      <c r="EA34" s="126"/>
      <c r="EB34" s="126"/>
      <c r="EC34" s="126"/>
      <c r="ED34" s="126"/>
      <c r="EE34" s="126"/>
      <c r="EF34" s="126"/>
      <c r="EG34" s="130"/>
      <c r="EH34" s="128"/>
      <c r="EI34" s="126"/>
      <c r="EJ34" s="126"/>
      <c r="EK34" s="126"/>
      <c r="EL34" s="126"/>
      <c r="EM34" s="126"/>
      <c r="EN34" s="126"/>
      <c r="EO34" s="130"/>
      <c r="EP34" s="133"/>
      <c r="EQ34" s="134"/>
      <c r="ER34" s="182"/>
      <c r="ES34" s="183"/>
    </row>
    <row r="35" spans="1:149">
      <c r="A35" s="169"/>
      <c r="B35" s="55"/>
      <c r="C35" s="55"/>
      <c r="D35" s="49"/>
      <c r="E35" s="54"/>
      <c r="F35" s="171"/>
      <c r="G35" s="57"/>
      <c r="H35" s="59"/>
      <c r="I35" s="59"/>
      <c r="J35" s="59"/>
      <c r="K35" s="59"/>
      <c r="L35" s="59"/>
      <c r="M35" s="59"/>
      <c r="N35" s="65"/>
      <c r="O35" s="57"/>
      <c r="P35" s="59"/>
      <c r="Q35" s="59"/>
      <c r="R35" s="59"/>
      <c r="S35" s="59"/>
      <c r="T35" s="59"/>
      <c r="U35" s="59"/>
      <c r="V35" s="67"/>
      <c r="W35" s="74"/>
      <c r="X35" s="70"/>
      <c r="Y35" s="70"/>
      <c r="Z35" s="70"/>
      <c r="AA35" s="70"/>
      <c r="AB35" s="70"/>
      <c r="AC35" s="70"/>
      <c r="AD35" s="76"/>
      <c r="AE35" s="74"/>
      <c r="AF35" s="70"/>
      <c r="AG35" s="70"/>
      <c r="AH35" s="70"/>
      <c r="AI35" s="70"/>
      <c r="AJ35" s="70"/>
      <c r="AK35" s="70"/>
      <c r="AL35" s="144"/>
      <c r="AM35" s="175"/>
      <c r="AN35" s="80"/>
      <c r="AO35" s="80"/>
      <c r="AP35" s="80"/>
      <c r="AQ35" s="80"/>
      <c r="AR35" s="80"/>
      <c r="AS35" s="80"/>
      <c r="AT35" s="80"/>
      <c r="AU35" s="85"/>
      <c r="AV35" s="88"/>
      <c r="AW35" s="86"/>
      <c r="AX35" s="86"/>
      <c r="AY35" s="86"/>
      <c r="AZ35" s="86"/>
      <c r="BA35" s="86"/>
      <c r="BB35" s="86"/>
      <c r="BC35" s="90"/>
      <c r="BD35" s="88"/>
      <c r="BE35" s="86"/>
      <c r="BF35" s="86"/>
      <c r="BG35" s="86"/>
      <c r="BH35" s="86"/>
      <c r="BI35" s="86"/>
      <c r="BJ35" s="86"/>
      <c r="BK35" s="90"/>
      <c r="BL35" s="95"/>
      <c r="BM35" s="93"/>
      <c r="BN35" s="93"/>
      <c r="BO35" s="93"/>
      <c r="BP35" s="93"/>
      <c r="BQ35" s="93"/>
      <c r="BR35" s="93"/>
      <c r="BS35" s="97"/>
      <c r="BT35" s="95"/>
      <c r="BU35" s="93"/>
      <c r="BV35" s="93"/>
      <c r="BW35" s="93"/>
      <c r="BX35" s="93"/>
      <c r="BY35" s="93"/>
      <c r="BZ35" s="93"/>
      <c r="CA35" s="97"/>
      <c r="CB35" s="102"/>
      <c r="CC35" s="100"/>
      <c r="CD35" s="100"/>
      <c r="CE35" s="100"/>
      <c r="CF35" s="100"/>
      <c r="CG35" s="100"/>
      <c r="CH35" s="100"/>
      <c r="CI35" s="100"/>
      <c r="CJ35" s="102"/>
      <c r="CK35" s="100"/>
      <c r="CL35" s="100"/>
      <c r="CM35" s="100"/>
      <c r="CN35" s="100"/>
      <c r="CO35" s="100"/>
      <c r="CP35" s="100"/>
      <c r="CQ35" s="100"/>
      <c r="CR35" s="106"/>
      <c r="CS35" s="111"/>
      <c r="CT35" s="114"/>
      <c r="CU35" s="112"/>
      <c r="CV35" s="112"/>
      <c r="CW35" s="112"/>
      <c r="CX35" s="112"/>
      <c r="CY35" s="112"/>
      <c r="CZ35" s="112"/>
      <c r="DA35" s="116"/>
      <c r="DB35" s="114"/>
      <c r="DC35" s="112"/>
      <c r="DD35" s="112"/>
      <c r="DE35" s="112"/>
      <c r="DF35" s="112"/>
      <c r="DG35" s="112"/>
      <c r="DH35" s="112"/>
      <c r="DI35" s="116"/>
      <c r="DJ35" s="121"/>
      <c r="DK35" s="122"/>
      <c r="DL35" s="122"/>
      <c r="DM35" s="122"/>
      <c r="DN35" s="122"/>
      <c r="DO35" s="122"/>
      <c r="DP35" s="122"/>
      <c r="DQ35" s="123"/>
      <c r="DR35" s="121"/>
      <c r="DS35" s="122"/>
      <c r="DT35" s="122"/>
      <c r="DU35" s="122"/>
      <c r="DV35" s="122"/>
      <c r="DW35" s="122"/>
      <c r="DX35" s="122"/>
      <c r="DY35" s="123"/>
      <c r="DZ35" s="128"/>
      <c r="EA35" s="126"/>
      <c r="EB35" s="126"/>
      <c r="EC35" s="126"/>
      <c r="ED35" s="126"/>
      <c r="EE35" s="126"/>
      <c r="EF35" s="126"/>
      <c r="EG35" s="130"/>
      <c r="EH35" s="128"/>
      <c r="EI35" s="126"/>
      <c r="EJ35" s="126"/>
      <c r="EK35" s="126"/>
      <c r="EL35" s="126"/>
      <c r="EM35" s="126"/>
      <c r="EN35" s="126"/>
      <c r="EO35" s="130"/>
      <c r="EP35" s="133"/>
      <c r="EQ35" s="134"/>
      <c r="ER35" s="182"/>
      <c r="ES35" s="183"/>
    </row>
    <row r="36" spans="1:149">
      <c r="A36" s="169"/>
      <c r="B36" s="55"/>
      <c r="C36" s="55"/>
      <c r="D36" s="49"/>
      <c r="E36" s="54"/>
      <c r="F36" s="171"/>
      <c r="G36" s="57"/>
      <c r="H36" s="59"/>
      <c r="I36" s="59"/>
      <c r="J36" s="59"/>
      <c r="K36" s="59"/>
      <c r="L36" s="59"/>
      <c r="M36" s="59"/>
      <c r="N36" s="65"/>
      <c r="O36" s="57"/>
      <c r="P36" s="59"/>
      <c r="Q36" s="59"/>
      <c r="R36" s="59"/>
      <c r="S36" s="59"/>
      <c r="T36" s="59"/>
      <c r="U36" s="59"/>
      <c r="V36" s="67"/>
      <c r="W36" s="74"/>
      <c r="X36" s="70"/>
      <c r="Y36" s="70"/>
      <c r="Z36" s="70"/>
      <c r="AA36" s="70"/>
      <c r="AB36" s="70"/>
      <c r="AC36" s="70"/>
      <c r="AD36" s="76"/>
      <c r="AE36" s="74"/>
      <c r="AF36" s="70"/>
      <c r="AG36" s="70"/>
      <c r="AH36" s="70"/>
      <c r="AI36" s="70"/>
      <c r="AJ36" s="70"/>
      <c r="AK36" s="70"/>
      <c r="AL36" s="144"/>
      <c r="AM36" s="175"/>
      <c r="AN36" s="80"/>
      <c r="AO36" s="80"/>
      <c r="AP36" s="80"/>
      <c r="AQ36" s="80"/>
      <c r="AR36" s="80"/>
      <c r="AS36" s="80"/>
      <c r="AT36" s="80"/>
      <c r="AU36" s="85"/>
      <c r="AV36" s="88"/>
      <c r="AW36" s="86"/>
      <c r="AX36" s="86"/>
      <c r="AY36" s="86"/>
      <c r="AZ36" s="86"/>
      <c r="BA36" s="86"/>
      <c r="BB36" s="86"/>
      <c r="BC36" s="90"/>
      <c r="BD36" s="88"/>
      <c r="BE36" s="86"/>
      <c r="BF36" s="86"/>
      <c r="BG36" s="86"/>
      <c r="BH36" s="86"/>
      <c r="BI36" s="86"/>
      <c r="BJ36" s="86"/>
      <c r="BK36" s="90"/>
      <c r="BL36" s="95"/>
      <c r="BM36" s="93"/>
      <c r="BN36" s="93"/>
      <c r="BO36" s="93"/>
      <c r="BP36" s="93"/>
      <c r="BQ36" s="93"/>
      <c r="BR36" s="93"/>
      <c r="BS36" s="97"/>
      <c r="BT36" s="95"/>
      <c r="BU36" s="93"/>
      <c r="BV36" s="93"/>
      <c r="BW36" s="93"/>
      <c r="BX36" s="93"/>
      <c r="BY36" s="93"/>
      <c r="BZ36" s="93"/>
      <c r="CA36" s="97"/>
      <c r="CB36" s="102"/>
      <c r="CC36" s="100"/>
      <c r="CD36" s="100"/>
      <c r="CE36" s="100"/>
      <c r="CF36" s="100"/>
      <c r="CG36" s="100"/>
      <c r="CH36" s="100"/>
      <c r="CI36" s="104"/>
      <c r="CJ36" s="102"/>
      <c r="CK36" s="100"/>
      <c r="CL36" s="100"/>
      <c r="CM36" s="100"/>
      <c r="CN36" s="100"/>
      <c r="CO36" s="100"/>
      <c r="CP36" s="100"/>
      <c r="CQ36" s="104"/>
      <c r="CR36" s="106"/>
      <c r="CS36" s="111"/>
      <c r="CT36" s="114"/>
      <c r="CU36" s="112"/>
      <c r="CV36" s="112"/>
      <c r="CW36" s="112"/>
      <c r="CX36" s="112"/>
      <c r="CY36" s="112"/>
      <c r="CZ36" s="112"/>
      <c r="DA36" s="116"/>
      <c r="DB36" s="114"/>
      <c r="DC36" s="112"/>
      <c r="DD36" s="112"/>
      <c r="DE36" s="112"/>
      <c r="DF36" s="112"/>
      <c r="DG36" s="112"/>
      <c r="DH36" s="112"/>
      <c r="DI36" s="116"/>
      <c r="DJ36" s="121"/>
      <c r="DK36" s="122"/>
      <c r="DL36" s="122"/>
      <c r="DM36" s="122"/>
      <c r="DN36" s="122"/>
      <c r="DO36" s="122"/>
      <c r="DP36" s="122"/>
      <c r="DQ36" s="123"/>
      <c r="DR36" s="121"/>
      <c r="DS36" s="122"/>
      <c r="DT36" s="122"/>
      <c r="DU36" s="122"/>
      <c r="DV36" s="122"/>
      <c r="DW36" s="122"/>
      <c r="DX36" s="122"/>
      <c r="DY36" s="123"/>
      <c r="DZ36" s="128"/>
      <c r="EA36" s="126"/>
      <c r="EB36" s="126"/>
      <c r="EC36" s="126"/>
      <c r="ED36" s="126"/>
      <c r="EE36" s="126"/>
      <c r="EF36" s="126"/>
      <c r="EG36" s="130"/>
      <c r="EH36" s="128"/>
      <c r="EI36" s="126"/>
      <c r="EJ36" s="126"/>
      <c r="EK36" s="126"/>
      <c r="EL36" s="126"/>
      <c r="EM36" s="126"/>
      <c r="EN36" s="126"/>
      <c r="EO36" s="130"/>
      <c r="EP36" s="133"/>
      <c r="EQ36" s="134"/>
      <c r="ER36" s="182"/>
      <c r="ES36" s="183"/>
    </row>
    <row r="37" spans="1:149">
      <c r="A37" s="169"/>
      <c r="B37" s="55"/>
      <c r="C37" s="55"/>
      <c r="D37" s="49"/>
      <c r="E37" s="54"/>
      <c r="F37" s="171"/>
      <c r="G37" s="57"/>
      <c r="H37" s="59"/>
      <c r="I37" s="59"/>
      <c r="J37" s="59"/>
      <c r="K37" s="59"/>
      <c r="L37" s="59"/>
      <c r="M37" s="59"/>
      <c r="N37" s="65"/>
      <c r="O37" s="57"/>
      <c r="P37" s="59"/>
      <c r="Q37" s="59"/>
      <c r="R37" s="59"/>
      <c r="S37" s="59"/>
      <c r="T37" s="59"/>
      <c r="U37" s="59"/>
      <c r="V37" s="67"/>
      <c r="W37" s="74"/>
      <c r="X37" s="70"/>
      <c r="Y37" s="70"/>
      <c r="Z37" s="70"/>
      <c r="AA37" s="70"/>
      <c r="AB37" s="70"/>
      <c r="AC37" s="70"/>
      <c r="AD37" s="76"/>
      <c r="AE37" s="74"/>
      <c r="AF37" s="70"/>
      <c r="AG37" s="70"/>
      <c r="AH37" s="70"/>
      <c r="AI37" s="70"/>
      <c r="AJ37" s="70"/>
      <c r="AK37" s="70"/>
      <c r="AL37" s="144"/>
      <c r="AM37" s="175"/>
      <c r="AN37" s="80"/>
      <c r="AO37" s="80"/>
      <c r="AP37" s="80"/>
      <c r="AQ37" s="80"/>
      <c r="AR37" s="80"/>
      <c r="AS37" s="80"/>
      <c r="AT37" s="80"/>
      <c r="AU37" s="85"/>
      <c r="AV37" s="88"/>
      <c r="AW37" s="86"/>
      <c r="AX37" s="86"/>
      <c r="AY37" s="86"/>
      <c r="AZ37" s="86"/>
      <c r="BA37" s="86"/>
      <c r="BB37" s="86"/>
      <c r="BC37" s="90"/>
      <c r="BD37" s="88"/>
      <c r="BE37" s="86"/>
      <c r="BF37" s="86"/>
      <c r="BG37" s="86"/>
      <c r="BH37" s="86"/>
      <c r="BI37" s="86"/>
      <c r="BJ37" s="86"/>
      <c r="BK37" s="90"/>
      <c r="BL37" s="95"/>
      <c r="BM37" s="93"/>
      <c r="BN37" s="93"/>
      <c r="BO37" s="93"/>
      <c r="BP37" s="93"/>
      <c r="BQ37" s="93"/>
      <c r="BR37" s="93"/>
      <c r="BS37" s="97"/>
      <c r="BT37" s="95"/>
      <c r="BU37" s="93"/>
      <c r="BV37" s="93"/>
      <c r="BW37" s="93"/>
      <c r="BX37" s="93"/>
      <c r="BY37" s="93"/>
      <c r="BZ37" s="93"/>
      <c r="CA37" s="97"/>
      <c r="CB37" s="102"/>
      <c r="CC37" s="100"/>
      <c r="CD37" s="100"/>
      <c r="CE37" s="100"/>
      <c r="CF37" s="100"/>
      <c r="CG37" s="100"/>
      <c r="CH37" s="100"/>
      <c r="CI37" s="104"/>
      <c r="CJ37" s="102"/>
      <c r="CK37" s="100"/>
      <c r="CL37" s="100"/>
      <c r="CM37" s="100"/>
      <c r="CN37" s="100"/>
      <c r="CO37" s="100"/>
      <c r="CP37" s="100"/>
      <c r="CQ37" s="104"/>
      <c r="CR37" s="106"/>
      <c r="CS37" s="111"/>
      <c r="CT37" s="114"/>
      <c r="CU37" s="112"/>
      <c r="CV37" s="112"/>
      <c r="CW37" s="112"/>
      <c r="CX37" s="112"/>
      <c r="CY37" s="112"/>
      <c r="CZ37" s="112"/>
      <c r="DA37" s="116"/>
      <c r="DB37" s="114"/>
      <c r="DC37" s="112"/>
      <c r="DD37" s="112"/>
      <c r="DE37" s="112"/>
      <c r="DF37" s="112"/>
      <c r="DG37" s="112"/>
      <c r="DH37" s="112"/>
      <c r="DI37" s="116"/>
      <c r="DJ37" s="121"/>
      <c r="DK37" s="122"/>
      <c r="DL37" s="122"/>
      <c r="DM37" s="122"/>
      <c r="DN37" s="122"/>
      <c r="DO37" s="122"/>
      <c r="DP37" s="122"/>
      <c r="DQ37" s="123"/>
      <c r="DR37" s="121"/>
      <c r="DS37" s="122"/>
      <c r="DT37" s="122"/>
      <c r="DU37" s="122"/>
      <c r="DV37" s="122"/>
      <c r="DW37" s="122"/>
      <c r="DX37" s="122"/>
      <c r="DY37" s="123"/>
      <c r="DZ37" s="128"/>
      <c r="EA37" s="126"/>
      <c r="EB37" s="126"/>
      <c r="EC37" s="126"/>
      <c r="ED37" s="126"/>
      <c r="EE37" s="126"/>
      <c r="EF37" s="126"/>
      <c r="EG37" s="130"/>
      <c r="EH37" s="128"/>
      <c r="EI37" s="126"/>
      <c r="EJ37" s="126"/>
      <c r="EK37" s="126"/>
      <c r="EL37" s="126"/>
      <c r="EM37" s="126"/>
      <c r="EN37" s="126"/>
      <c r="EO37" s="130"/>
      <c r="EP37" s="133"/>
      <c r="EQ37" s="134"/>
      <c r="ER37" s="182"/>
      <c r="ES37" s="183"/>
    </row>
    <row r="38" spans="1:149">
      <c r="A38" s="169"/>
      <c r="B38" s="55"/>
      <c r="C38" s="55"/>
      <c r="D38" s="49"/>
      <c r="E38" s="54"/>
      <c r="F38" s="171"/>
      <c r="G38" s="57"/>
      <c r="H38" s="59"/>
      <c r="I38" s="59"/>
      <c r="J38" s="59"/>
      <c r="K38" s="59"/>
      <c r="L38" s="59"/>
      <c r="M38" s="59"/>
      <c r="N38" s="65"/>
      <c r="O38" s="57"/>
      <c r="P38" s="59"/>
      <c r="Q38" s="59"/>
      <c r="R38" s="59"/>
      <c r="S38" s="59"/>
      <c r="T38" s="59"/>
      <c r="U38" s="59"/>
      <c r="V38" s="67"/>
      <c r="W38" s="74"/>
      <c r="X38" s="70"/>
      <c r="Y38" s="70"/>
      <c r="Z38" s="70"/>
      <c r="AA38" s="70"/>
      <c r="AB38" s="70"/>
      <c r="AC38" s="70"/>
      <c r="AD38" s="76"/>
      <c r="AE38" s="74"/>
      <c r="AF38" s="70"/>
      <c r="AG38" s="70"/>
      <c r="AH38" s="70"/>
      <c r="AI38" s="70"/>
      <c r="AJ38" s="70"/>
      <c r="AK38" s="70"/>
      <c r="AL38" s="144"/>
      <c r="AM38" s="175"/>
      <c r="AN38" s="80"/>
      <c r="AO38" s="80"/>
      <c r="AP38" s="80"/>
      <c r="AQ38" s="80"/>
      <c r="AR38" s="80"/>
      <c r="AS38" s="80"/>
      <c r="AT38" s="80"/>
      <c r="AU38" s="85"/>
      <c r="AV38" s="88"/>
      <c r="AW38" s="86"/>
      <c r="AX38" s="86"/>
      <c r="AY38" s="86"/>
      <c r="AZ38" s="86"/>
      <c r="BA38" s="86"/>
      <c r="BB38" s="86"/>
      <c r="BC38" s="90"/>
      <c r="BD38" s="88"/>
      <c r="BE38" s="86"/>
      <c r="BF38" s="86"/>
      <c r="BG38" s="86"/>
      <c r="BH38" s="86"/>
      <c r="BI38" s="86"/>
      <c r="BJ38" s="86"/>
      <c r="BK38" s="90"/>
      <c r="BL38" s="95"/>
      <c r="BM38" s="93"/>
      <c r="BN38" s="93"/>
      <c r="BO38" s="93"/>
      <c r="BP38" s="93"/>
      <c r="BQ38" s="93"/>
      <c r="BR38" s="93"/>
      <c r="BS38" s="97"/>
      <c r="BT38" s="95"/>
      <c r="BU38" s="93"/>
      <c r="BV38" s="93"/>
      <c r="BW38" s="93"/>
      <c r="BX38" s="93"/>
      <c r="BY38" s="93"/>
      <c r="BZ38" s="93"/>
      <c r="CA38" s="97"/>
      <c r="CB38" s="102"/>
      <c r="CC38" s="100"/>
      <c r="CD38" s="100"/>
      <c r="CE38" s="100"/>
      <c r="CF38" s="100"/>
      <c r="CG38" s="100"/>
      <c r="CH38" s="100"/>
      <c r="CI38" s="104"/>
      <c r="CJ38" s="102"/>
      <c r="CK38" s="100"/>
      <c r="CL38" s="100"/>
      <c r="CM38" s="100"/>
      <c r="CN38" s="100"/>
      <c r="CO38" s="100"/>
      <c r="CP38" s="100"/>
      <c r="CQ38" s="104"/>
      <c r="CR38" s="106"/>
      <c r="CS38" s="111"/>
      <c r="CT38" s="114"/>
      <c r="CU38" s="112"/>
      <c r="CV38" s="112"/>
      <c r="CW38" s="112"/>
      <c r="CX38" s="112"/>
      <c r="CY38" s="112"/>
      <c r="CZ38" s="112"/>
      <c r="DA38" s="116"/>
      <c r="DB38" s="114"/>
      <c r="DC38" s="112"/>
      <c r="DD38" s="112"/>
      <c r="DE38" s="112"/>
      <c r="DF38" s="112"/>
      <c r="DG38" s="112"/>
      <c r="DH38" s="112"/>
      <c r="DI38" s="116"/>
      <c r="DJ38" s="121"/>
      <c r="DK38" s="122"/>
      <c r="DL38" s="122"/>
      <c r="DM38" s="122"/>
      <c r="DN38" s="122"/>
      <c r="DO38" s="122"/>
      <c r="DP38" s="122"/>
      <c r="DQ38" s="123"/>
      <c r="DR38" s="121"/>
      <c r="DS38" s="122"/>
      <c r="DT38" s="122"/>
      <c r="DU38" s="122"/>
      <c r="DV38" s="122"/>
      <c r="DW38" s="122"/>
      <c r="DX38" s="122"/>
      <c r="DY38" s="123"/>
      <c r="DZ38" s="128"/>
      <c r="EA38" s="126"/>
      <c r="EB38" s="126"/>
      <c r="EC38" s="126"/>
      <c r="ED38" s="126"/>
      <c r="EE38" s="126"/>
      <c r="EF38" s="126"/>
      <c r="EG38" s="130"/>
      <c r="EH38" s="128"/>
      <c r="EI38" s="126"/>
      <c r="EJ38" s="126"/>
      <c r="EK38" s="126"/>
      <c r="EL38" s="126"/>
      <c r="EM38" s="126"/>
      <c r="EN38" s="126"/>
      <c r="EO38" s="130"/>
      <c r="EP38" s="133"/>
      <c r="EQ38" s="134"/>
      <c r="ER38" s="182"/>
      <c r="ES38" s="183"/>
    </row>
    <row r="39" spans="1:149">
      <c r="A39" s="169"/>
      <c r="B39" s="55"/>
      <c r="C39" s="55"/>
      <c r="D39" s="49"/>
      <c r="E39" s="54"/>
      <c r="F39" s="171"/>
      <c r="G39" s="57"/>
      <c r="H39" s="59"/>
      <c r="I39" s="59"/>
      <c r="J39" s="59"/>
      <c r="K39" s="59"/>
      <c r="L39" s="59"/>
      <c r="M39" s="59"/>
      <c r="N39" s="65"/>
      <c r="O39" s="57"/>
      <c r="P39" s="59"/>
      <c r="Q39" s="59"/>
      <c r="R39" s="59"/>
      <c r="S39" s="59"/>
      <c r="T39" s="59"/>
      <c r="U39" s="59"/>
      <c r="V39" s="67"/>
      <c r="W39" s="74"/>
      <c r="X39" s="70"/>
      <c r="Y39" s="70"/>
      <c r="Z39" s="70"/>
      <c r="AA39" s="70"/>
      <c r="AB39" s="70"/>
      <c r="AC39" s="70"/>
      <c r="AD39" s="76"/>
      <c r="AE39" s="74"/>
      <c r="AF39" s="70"/>
      <c r="AG39" s="70"/>
      <c r="AH39" s="70"/>
      <c r="AI39" s="70"/>
      <c r="AJ39" s="70"/>
      <c r="AK39" s="70"/>
      <c r="AL39" s="144"/>
      <c r="AM39" s="175"/>
      <c r="AN39" s="80"/>
      <c r="AO39" s="80"/>
      <c r="AP39" s="80"/>
      <c r="AQ39" s="80"/>
      <c r="AR39" s="80"/>
      <c r="AS39" s="80"/>
      <c r="AT39" s="80"/>
      <c r="AU39" s="85"/>
      <c r="AV39" s="88"/>
      <c r="AW39" s="86"/>
      <c r="AX39" s="86"/>
      <c r="AY39" s="86"/>
      <c r="AZ39" s="86"/>
      <c r="BA39" s="86"/>
      <c r="BB39" s="86"/>
      <c r="BC39" s="90"/>
      <c r="BD39" s="88"/>
      <c r="BE39" s="86"/>
      <c r="BF39" s="86"/>
      <c r="BG39" s="86"/>
      <c r="BH39" s="86"/>
      <c r="BI39" s="86"/>
      <c r="BJ39" s="86"/>
      <c r="BK39" s="90"/>
      <c r="BL39" s="95"/>
      <c r="BM39" s="93"/>
      <c r="BN39" s="93"/>
      <c r="BO39" s="93"/>
      <c r="BP39" s="93"/>
      <c r="BQ39" s="93"/>
      <c r="BR39" s="93"/>
      <c r="BS39" s="97"/>
      <c r="BT39" s="95"/>
      <c r="BU39" s="93"/>
      <c r="BV39" s="93"/>
      <c r="BW39" s="93"/>
      <c r="BX39" s="93"/>
      <c r="BY39" s="93"/>
      <c r="BZ39" s="93"/>
      <c r="CA39" s="97"/>
      <c r="CB39" s="102"/>
      <c r="CC39" s="100"/>
      <c r="CD39" s="100"/>
      <c r="CE39" s="100"/>
      <c r="CF39" s="100"/>
      <c r="CG39" s="100"/>
      <c r="CH39" s="100"/>
      <c r="CI39" s="104"/>
      <c r="CJ39" s="102"/>
      <c r="CK39" s="100"/>
      <c r="CL39" s="100"/>
      <c r="CM39" s="100"/>
      <c r="CN39" s="100"/>
      <c r="CO39" s="100"/>
      <c r="CP39" s="100"/>
      <c r="CQ39" s="104"/>
      <c r="CR39" s="106"/>
      <c r="CS39" s="111"/>
      <c r="CT39" s="114"/>
      <c r="CU39" s="112"/>
      <c r="CV39" s="112"/>
      <c r="CW39" s="112"/>
      <c r="CX39" s="112"/>
      <c r="CY39" s="112"/>
      <c r="CZ39" s="112"/>
      <c r="DA39" s="116"/>
      <c r="DB39" s="114"/>
      <c r="DC39" s="112"/>
      <c r="DD39" s="112"/>
      <c r="DE39" s="112"/>
      <c r="DF39" s="112"/>
      <c r="DG39" s="112"/>
      <c r="DH39" s="112"/>
      <c r="DI39" s="116"/>
      <c r="DJ39" s="121"/>
      <c r="DK39" s="122"/>
      <c r="DL39" s="122"/>
      <c r="DM39" s="122"/>
      <c r="DN39" s="122"/>
      <c r="DO39" s="122"/>
      <c r="DP39" s="122"/>
      <c r="DQ39" s="123"/>
      <c r="DR39" s="121"/>
      <c r="DS39" s="122"/>
      <c r="DT39" s="122"/>
      <c r="DU39" s="122"/>
      <c r="DV39" s="122"/>
      <c r="DW39" s="122"/>
      <c r="DX39" s="122"/>
      <c r="DY39" s="123"/>
      <c r="DZ39" s="128"/>
      <c r="EA39" s="126"/>
      <c r="EB39" s="126"/>
      <c r="EC39" s="126"/>
      <c r="ED39" s="126"/>
      <c r="EE39" s="126"/>
      <c r="EF39" s="126"/>
      <c r="EG39" s="130"/>
      <c r="EH39" s="128"/>
      <c r="EI39" s="126"/>
      <c r="EJ39" s="126"/>
      <c r="EK39" s="126"/>
      <c r="EL39" s="126"/>
      <c r="EM39" s="126"/>
      <c r="EN39" s="126"/>
      <c r="EO39" s="130"/>
      <c r="EP39" s="133"/>
      <c r="EQ39" s="134"/>
      <c r="ER39" s="182"/>
      <c r="ES39" s="183"/>
    </row>
    <row r="40" spans="1:149">
      <c r="A40" s="169"/>
      <c r="B40" s="55"/>
      <c r="C40" s="55"/>
      <c r="D40" s="49"/>
      <c r="E40" s="54"/>
      <c r="F40" s="171"/>
      <c r="G40" s="57"/>
      <c r="H40" s="59"/>
      <c r="I40" s="59"/>
      <c r="J40" s="59"/>
      <c r="K40" s="59"/>
      <c r="L40" s="59"/>
      <c r="M40" s="59"/>
      <c r="N40" s="65"/>
      <c r="O40" s="57"/>
      <c r="P40" s="59"/>
      <c r="Q40" s="59"/>
      <c r="R40" s="59"/>
      <c r="S40" s="59"/>
      <c r="T40" s="59"/>
      <c r="U40" s="59"/>
      <c r="V40" s="67"/>
      <c r="W40" s="74"/>
      <c r="X40" s="70"/>
      <c r="Y40" s="70"/>
      <c r="Z40" s="70"/>
      <c r="AA40" s="70"/>
      <c r="AB40" s="70"/>
      <c r="AC40" s="70"/>
      <c r="AD40" s="76"/>
      <c r="AE40" s="74"/>
      <c r="AF40" s="70"/>
      <c r="AG40" s="70"/>
      <c r="AH40" s="70"/>
      <c r="AI40" s="70"/>
      <c r="AJ40" s="70"/>
      <c r="AK40" s="70"/>
      <c r="AL40" s="144"/>
      <c r="AM40" s="175"/>
      <c r="AN40" s="80"/>
      <c r="AO40" s="80"/>
      <c r="AP40" s="80"/>
      <c r="AQ40" s="80"/>
      <c r="AR40" s="80"/>
      <c r="AS40" s="80"/>
      <c r="AT40" s="80"/>
      <c r="AU40" s="85"/>
      <c r="AV40" s="88"/>
      <c r="AW40" s="86"/>
      <c r="AX40" s="86"/>
      <c r="AY40" s="86"/>
      <c r="AZ40" s="86"/>
      <c r="BA40" s="86"/>
      <c r="BB40" s="86"/>
      <c r="BC40" s="90"/>
      <c r="BD40" s="88"/>
      <c r="BE40" s="86"/>
      <c r="BF40" s="86"/>
      <c r="BG40" s="86"/>
      <c r="BH40" s="86"/>
      <c r="BI40" s="86"/>
      <c r="BJ40" s="86"/>
      <c r="BK40" s="90"/>
      <c r="BL40" s="95"/>
      <c r="BM40" s="93"/>
      <c r="BN40" s="93"/>
      <c r="BO40" s="93"/>
      <c r="BP40" s="93"/>
      <c r="BQ40" s="93"/>
      <c r="BR40" s="93"/>
      <c r="BS40" s="97"/>
      <c r="BT40" s="95"/>
      <c r="BU40" s="93"/>
      <c r="BV40" s="93"/>
      <c r="BW40" s="93"/>
      <c r="BX40" s="93"/>
      <c r="BY40" s="93"/>
      <c r="BZ40" s="93"/>
      <c r="CA40" s="97"/>
      <c r="CB40" s="102"/>
      <c r="CC40" s="100"/>
      <c r="CD40" s="100"/>
      <c r="CE40" s="100"/>
      <c r="CF40" s="100"/>
      <c r="CG40" s="100"/>
      <c r="CH40" s="100"/>
      <c r="CI40" s="104"/>
      <c r="CJ40" s="102"/>
      <c r="CK40" s="100"/>
      <c r="CL40" s="100"/>
      <c r="CM40" s="100"/>
      <c r="CN40" s="100"/>
      <c r="CO40" s="100"/>
      <c r="CP40" s="100"/>
      <c r="CQ40" s="104"/>
      <c r="CR40" s="106"/>
      <c r="CS40" s="111"/>
      <c r="CT40" s="114"/>
      <c r="CU40" s="112"/>
      <c r="CV40" s="112"/>
      <c r="CW40" s="112"/>
      <c r="CX40" s="112"/>
      <c r="CY40" s="112"/>
      <c r="CZ40" s="112"/>
      <c r="DA40" s="116"/>
      <c r="DB40" s="114"/>
      <c r="DC40" s="112"/>
      <c r="DD40" s="112"/>
      <c r="DE40" s="112"/>
      <c r="DF40" s="112"/>
      <c r="DG40" s="112"/>
      <c r="DH40" s="112"/>
      <c r="DI40" s="116"/>
      <c r="DJ40" s="121"/>
      <c r="DK40" s="122"/>
      <c r="DL40" s="122"/>
      <c r="DM40" s="122"/>
      <c r="DN40" s="122"/>
      <c r="DO40" s="122"/>
      <c r="DP40" s="122"/>
      <c r="DQ40" s="123"/>
      <c r="DR40" s="121"/>
      <c r="DS40" s="122"/>
      <c r="DT40" s="122"/>
      <c r="DU40" s="122"/>
      <c r="DV40" s="122"/>
      <c r="DW40" s="122"/>
      <c r="DX40" s="122"/>
      <c r="DY40" s="123"/>
      <c r="DZ40" s="128"/>
      <c r="EA40" s="126"/>
      <c r="EB40" s="126"/>
      <c r="EC40" s="126"/>
      <c r="ED40" s="126"/>
      <c r="EE40" s="126"/>
      <c r="EF40" s="126"/>
      <c r="EG40" s="130"/>
      <c r="EH40" s="128"/>
      <c r="EI40" s="126"/>
      <c r="EJ40" s="126"/>
      <c r="EK40" s="126"/>
      <c r="EL40" s="126"/>
      <c r="EM40" s="126"/>
      <c r="EN40" s="126"/>
      <c r="EO40" s="130"/>
      <c r="EP40" s="133"/>
      <c r="EQ40" s="134"/>
      <c r="ER40" s="182"/>
      <c r="ES40" s="183"/>
    </row>
    <row r="41" spans="1:149">
      <c r="A41" s="169"/>
      <c r="B41" s="55"/>
      <c r="C41" s="55"/>
      <c r="D41" s="49"/>
      <c r="E41" s="54"/>
      <c r="F41" s="171"/>
      <c r="G41" s="57"/>
      <c r="H41" s="59"/>
      <c r="I41" s="59"/>
      <c r="J41" s="59"/>
      <c r="K41" s="59"/>
      <c r="L41" s="59"/>
      <c r="M41" s="59"/>
      <c r="N41" s="65"/>
      <c r="O41" s="57"/>
      <c r="P41" s="59"/>
      <c r="Q41" s="59"/>
      <c r="R41" s="59"/>
      <c r="S41" s="59"/>
      <c r="T41" s="59"/>
      <c r="U41" s="59"/>
      <c r="V41" s="67"/>
      <c r="W41" s="74"/>
      <c r="X41" s="70"/>
      <c r="Y41" s="70"/>
      <c r="Z41" s="70"/>
      <c r="AA41" s="70"/>
      <c r="AB41" s="70"/>
      <c r="AC41" s="70"/>
      <c r="AD41" s="76"/>
      <c r="AE41" s="74"/>
      <c r="AF41" s="70"/>
      <c r="AG41" s="70"/>
      <c r="AH41" s="70"/>
      <c r="AI41" s="70"/>
      <c r="AJ41" s="70"/>
      <c r="AK41" s="70"/>
      <c r="AL41" s="144"/>
      <c r="AM41" s="175"/>
      <c r="AN41" s="80"/>
      <c r="AO41" s="80"/>
      <c r="AP41" s="80"/>
      <c r="AQ41" s="80"/>
      <c r="AR41" s="80"/>
      <c r="AS41" s="80"/>
      <c r="AT41" s="80"/>
      <c r="AU41" s="85"/>
      <c r="AV41" s="88"/>
      <c r="AW41" s="86"/>
      <c r="AX41" s="86"/>
      <c r="AY41" s="86"/>
      <c r="AZ41" s="86"/>
      <c r="BA41" s="86"/>
      <c r="BB41" s="86"/>
      <c r="BC41" s="90"/>
      <c r="BD41" s="88"/>
      <c r="BE41" s="86"/>
      <c r="BF41" s="86"/>
      <c r="BG41" s="86"/>
      <c r="BH41" s="86"/>
      <c r="BI41" s="86"/>
      <c r="BJ41" s="86"/>
      <c r="BK41" s="90"/>
      <c r="BL41" s="95"/>
      <c r="BM41" s="93"/>
      <c r="BN41" s="93"/>
      <c r="BO41" s="93"/>
      <c r="BP41" s="93"/>
      <c r="BQ41" s="93"/>
      <c r="BR41" s="93"/>
      <c r="BS41" s="97"/>
      <c r="BT41" s="95"/>
      <c r="BU41" s="93"/>
      <c r="BV41" s="93"/>
      <c r="BW41" s="93"/>
      <c r="BX41" s="93"/>
      <c r="BY41" s="93"/>
      <c r="BZ41" s="93"/>
      <c r="CA41" s="97"/>
      <c r="CB41" s="102"/>
      <c r="CC41" s="100"/>
      <c r="CD41" s="100"/>
      <c r="CE41" s="100"/>
      <c r="CF41" s="100"/>
      <c r="CG41" s="100"/>
      <c r="CH41" s="100"/>
      <c r="CI41" s="104"/>
      <c r="CJ41" s="102"/>
      <c r="CK41" s="100"/>
      <c r="CL41" s="100"/>
      <c r="CM41" s="100"/>
      <c r="CN41" s="100"/>
      <c r="CO41" s="100"/>
      <c r="CP41" s="100"/>
      <c r="CQ41" s="104"/>
      <c r="CR41" s="106"/>
      <c r="CS41" s="111"/>
      <c r="CT41" s="114"/>
      <c r="CU41" s="112"/>
      <c r="CV41" s="112"/>
      <c r="CW41" s="112"/>
      <c r="CX41" s="112"/>
      <c r="CY41" s="112"/>
      <c r="CZ41" s="112"/>
      <c r="DA41" s="116"/>
      <c r="DB41" s="114"/>
      <c r="DC41" s="112"/>
      <c r="DD41" s="112"/>
      <c r="DE41" s="112"/>
      <c r="DF41" s="112"/>
      <c r="DG41" s="112"/>
      <c r="DH41" s="112"/>
      <c r="DI41" s="116"/>
      <c r="DJ41" s="121"/>
      <c r="DK41" s="122"/>
      <c r="DL41" s="122"/>
      <c r="DM41" s="122"/>
      <c r="DN41" s="122"/>
      <c r="DO41" s="122"/>
      <c r="DP41" s="122"/>
      <c r="DQ41" s="123"/>
      <c r="DR41" s="121"/>
      <c r="DS41" s="122"/>
      <c r="DT41" s="122"/>
      <c r="DU41" s="122"/>
      <c r="DV41" s="122"/>
      <c r="DW41" s="122"/>
      <c r="DX41" s="122"/>
      <c r="DY41" s="123"/>
      <c r="DZ41" s="128"/>
      <c r="EA41" s="126"/>
      <c r="EB41" s="126"/>
      <c r="EC41" s="126"/>
      <c r="ED41" s="126"/>
      <c r="EE41" s="126"/>
      <c r="EF41" s="126"/>
      <c r="EG41" s="130"/>
      <c r="EH41" s="128"/>
      <c r="EI41" s="126"/>
      <c r="EJ41" s="126"/>
      <c r="EK41" s="126"/>
      <c r="EL41" s="126"/>
      <c r="EM41" s="126"/>
      <c r="EN41" s="126"/>
      <c r="EO41" s="130"/>
      <c r="EP41" s="133"/>
      <c r="EQ41" s="134"/>
      <c r="ER41" s="182"/>
      <c r="ES41" s="183"/>
    </row>
    <row r="42" spans="1:149">
      <c r="A42" s="169"/>
      <c r="B42" s="55"/>
      <c r="C42" s="55"/>
      <c r="D42" s="49"/>
      <c r="E42" s="54"/>
      <c r="F42" s="171"/>
      <c r="G42" s="57"/>
      <c r="H42" s="59"/>
      <c r="I42" s="59"/>
      <c r="J42" s="59"/>
      <c r="K42" s="59"/>
      <c r="L42" s="59"/>
      <c r="M42" s="59"/>
      <c r="N42" s="65"/>
      <c r="O42" s="57"/>
      <c r="P42" s="59"/>
      <c r="Q42" s="59"/>
      <c r="R42" s="59"/>
      <c r="S42" s="59"/>
      <c r="T42" s="59"/>
      <c r="U42" s="59"/>
      <c r="V42" s="67"/>
      <c r="W42" s="74"/>
      <c r="X42" s="70"/>
      <c r="Y42" s="70"/>
      <c r="Z42" s="70"/>
      <c r="AA42" s="70"/>
      <c r="AB42" s="70"/>
      <c r="AC42" s="70"/>
      <c r="AD42" s="76"/>
      <c r="AE42" s="74"/>
      <c r="AF42" s="70"/>
      <c r="AG42" s="70"/>
      <c r="AH42" s="70"/>
      <c r="AI42" s="70"/>
      <c r="AJ42" s="70"/>
      <c r="AK42" s="70"/>
      <c r="AL42" s="144"/>
      <c r="AM42" s="175"/>
      <c r="AN42" s="80"/>
      <c r="AO42" s="80"/>
      <c r="AP42" s="80"/>
      <c r="AQ42" s="80"/>
      <c r="AR42" s="80"/>
      <c r="AS42" s="80"/>
      <c r="AT42" s="80"/>
      <c r="AU42" s="85"/>
      <c r="AV42" s="88"/>
      <c r="AW42" s="86"/>
      <c r="AX42" s="86"/>
      <c r="AY42" s="86"/>
      <c r="AZ42" s="86"/>
      <c r="BA42" s="86"/>
      <c r="BB42" s="86"/>
      <c r="BC42" s="90"/>
      <c r="BD42" s="88"/>
      <c r="BE42" s="86"/>
      <c r="BF42" s="86"/>
      <c r="BG42" s="86"/>
      <c r="BH42" s="86"/>
      <c r="BI42" s="86"/>
      <c r="BJ42" s="86"/>
      <c r="BK42" s="90"/>
      <c r="BL42" s="95"/>
      <c r="BM42" s="93"/>
      <c r="BN42" s="93"/>
      <c r="BO42" s="93"/>
      <c r="BP42" s="93"/>
      <c r="BQ42" s="93"/>
      <c r="BR42" s="93"/>
      <c r="BS42" s="97"/>
      <c r="BT42" s="95"/>
      <c r="BU42" s="93"/>
      <c r="BV42" s="93"/>
      <c r="BW42" s="93"/>
      <c r="BX42" s="93"/>
      <c r="BY42" s="93"/>
      <c r="BZ42" s="93"/>
      <c r="CA42" s="97"/>
      <c r="CB42" s="102"/>
      <c r="CC42" s="100"/>
      <c r="CD42" s="100"/>
      <c r="CE42" s="100"/>
      <c r="CF42" s="100"/>
      <c r="CG42" s="100"/>
      <c r="CH42" s="100"/>
      <c r="CI42" s="104"/>
      <c r="CJ42" s="102"/>
      <c r="CK42" s="100"/>
      <c r="CL42" s="100"/>
      <c r="CM42" s="100"/>
      <c r="CN42" s="100"/>
      <c r="CO42" s="100"/>
      <c r="CP42" s="100"/>
      <c r="CQ42" s="104"/>
      <c r="CR42" s="106"/>
      <c r="CS42" s="111"/>
      <c r="CT42" s="114"/>
      <c r="CU42" s="112"/>
      <c r="CV42" s="112"/>
      <c r="CW42" s="112"/>
      <c r="CX42" s="112"/>
      <c r="CY42" s="112"/>
      <c r="CZ42" s="112"/>
      <c r="DA42" s="116"/>
      <c r="DB42" s="114"/>
      <c r="DC42" s="112"/>
      <c r="DD42" s="112"/>
      <c r="DE42" s="112"/>
      <c r="DF42" s="112"/>
      <c r="DG42" s="112"/>
      <c r="DH42" s="112"/>
      <c r="DI42" s="116"/>
      <c r="DJ42" s="121"/>
      <c r="DK42" s="122"/>
      <c r="DL42" s="122"/>
      <c r="DM42" s="122"/>
      <c r="DN42" s="122"/>
      <c r="DO42" s="122"/>
      <c r="DP42" s="122"/>
      <c r="DQ42" s="123"/>
      <c r="DR42" s="121"/>
      <c r="DS42" s="122"/>
      <c r="DT42" s="122"/>
      <c r="DU42" s="122"/>
      <c r="DV42" s="122"/>
      <c r="DW42" s="122"/>
      <c r="DX42" s="122"/>
      <c r="DY42" s="123"/>
      <c r="DZ42" s="128"/>
      <c r="EA42" s="126"/>
      <c r="EB42" s="126"/>
      <c r="EC42" s="126"/>
      <c r="ED42" s="126"/>
      <c r="EE42" s="126"/>
      <c r="EF42" s="126"/>
      <c r="EG42" s="130"/>
      <c r="EH42" s="128"/>
      <c r="EI42" s="126"/>
      <c r="EJ42" s="126"/>
      <c r="EK42" s="126"/>
      <c r="EL42" s="126"/>
      <c r="EM42" s="126"/>
      <c r="EN42" s="126"/>
      <c r="EO42" s="130"/>
      <c r="EP42" s="133"/>
      <c r="EQ42" s="134"/>
      <c r="ER42" s="182"/>
      <c r="ES42" s="183"/>
    </row>
    <row r="43" spans="1:149">
      <c r="A43" s="169"/>
      <c r="B43" s="55"/>
      <c r="C43" s="55"/>
      <c r="D43" s="49"/>
      <c r="E43" s="54"/>
      <c r="F43" s="171"/>
      <c r="G43" s="57"/>
      <c r="H43" s="59"/>
      <c r="I43" s="59"/>
      <c r="J43" s="59"/>
      <c r="K43" s="59"/>
      <c r="L43" s="59"/>
      <c r="M43" s="59"/>
      <c r="N43" s="65"/>
      <c r="O43" s="57"/>
      <c r="P43" s="59"/>
      <c r="Q43" s="59"/>
      <c r="R43" s="59"/>
      <c r="S43" s="59"/>
      <c r="T43" s="59"/>
      <c r="U43" s="59"/>
      <c r="V43" s="67"/>
      <c r="W43" s="74"/>
      <c r="X43" s="70"/>
      <c r="Y43" s="70"/>
      <c r="Z43" s="70"/>
      <c r="AA43" s="70"/>
      <c r="AB43" s="70"/>
      <c r="AC43" s="70"/>
      <c r="AD43" s="76"/>
      <c r="AE43" s="74"/>
      <c r="AF43" s="70"/>
      <c r="AG43" s="70"/>
      <c r="AH43" s="70"/>
      <c r="AI43" s="70"/>
      <c r="AJ43" s="70"/>
      <c r="AK43" s="70"/>
      <c r="AL43" s="144"/>
      <c r="AM43" s="175"/>
      <c r="AN43" s="80"/>
      <c r="AO43" s="80"/>
      <c r="AP43" s="80"/>
      <c r="AQ43" s="80"/>
      <c r="AR43" s="80"/>
      <c r="AS43" s="80"/>
      <c r="AT43" s="80"/>
      <c r="AU43" s="85"/>
      <c r="AV43" s="88"/>
      <c r="AW43" s="86"/>
      <c r="AX43" s="86"/>
      <c r="AY43" s="86"/>
      <c r="AZ43" s="86"/>
      <c r="BA43" s="86"/>
      <c r="BB43" s="86"/>
      <c r="BC43" s="90"/>
      <c r="BD43" s="88"/>
      <c r="BE43" s="86"/>
      <c r="BF43" s="86"/>
      <c r="BG43" s="86"/>
      <c r="BH43" s="86"/>
      <c r="BI43" s="86"/>
      <c r="BJ43" s="86"/>
      <c r="BK43" s="90"/>
      <c r="BL43" s="95"/>
      <c r="BM43" s="93"/>
      <c r="BN43" s="93"/>
      <c r="BO43" s="93"/>
      <c r="BP43" s="93"/>
      <c r="BQ43" s="93"/>
      <c r="BR43" s="93"/>
      <c r="BS43" s="97"/>
      <c r="BT43" s="95"/>
      <c r="BU43" s="93"/>
      <c r="BV43" s="93"/>
      <c r="BW43" s="93"/>
      <c r="BX43" s="93"/>
      <c r="BY43" s="93"/>
      <c r="BZ43" s="93"/>
      <c r="CA43" s="97"/>
      <c r="CB43" s="102"/>
      <c r="CC43" s="100"/>
      <c r="CD43" s="100"/>
      <c r="CE43" s="100"/>
      <c r="CF43" s="100"/>
      <c r="CG43" s="100"/>
      <c r="CH43" s="100"/>
      <c r="CI43" s="104"/>
      <c r="CJ43" s="102"/>
      <c r="CK43" s="100"/>
      <c r="CL43" s="100"/>
      <c r="CM43" s="100"/>
      <c r="CN43" s="100"/>
      <c r="CO43" s="100"/>
      <c r="CP43" s="100"/>
      <c r="CQ43" s="104"/>
      <c r="CR43" s="106"/>
      <c r="CS43" s="111"/>
      <c r="CT43" s="114"/>
      <c r="CU43" s="112"/>
      <c r="CV43" s="112"/>
      <c r="CW43" s="112"/>
      <c r="CX43" s="112"/>
      <c r="CY43" s="112"/>
      <c r="CZ43" s="112"/>
      <c r="DA43" s="116"/>
      <c r="DB43" s="114"/>
      <c r="DC43" s="112"/>
      <c r="DD43" s="112"/>
      <c r="DE43" s="112"/>
      <c r="DF43" s="112"/>
      <c r="DG43" s="112"/>
      <c r="DH43" s="112"/>
      <c r="DI43" s="116"/>
      <c r="DJ43" s="121"/>
      <c r="DK43" s="122"/>
      <c r="DL43" s="122"/>
      <c r="DM43" s="122"/>
      <c r="DN43" s="122"/>
      <c r="DO43" s="122"/>
      <c r="DP43" s="122"/>
      <c r="DQ43" s="123"/>
      <c r="DR43" s="121"/>
      <c r="DS43" s="122"/>
      <c r="DT43" s="122"/>
      <c r="DU43" s="122"/>
      <c r="DV43" s="122"/>
      <c r="DW43" s="122"/>
      <c r="DX43" s="122"/>
      <c r="DY43" s="123"/>
      <c r="DZ43" s="128"/>
      <c r="EA43" s="126"/>
      <c r="EB43" s="126"/>
      <c r="EC43" s="126"/>
      <c r="ED43" s="126"/>
      <c r="EE43" s="126"/>
      <c r="EF43" s="126"/>
      <c r="EG43" s="130"/>
      <c r="EH43" s="128"/>
      <c r="EI43" s="126"/>
      <c r="EJ43" s="126"/>
      <c r="EK43" s="126"/>
      <c r="EL43" s="126"/>
      <c r="EM43" s="126"/>
      <c r="EN43" s="126"/>
      <c r="EO43" s="130"/>
      <c r="EP43" s="133"/>
      <c r="EQ43" s="134"/>
      <c r="ER43" s="182"/>
      <c r="ES43" s="183"/>
    </row>
    <row r="44" spans="1:149">
      <c r="A44" s="169"/>
      <c r="B44" s="55"/>
      <c r="C44" s="55"/>
      <c r="D44" s="49"/>
      <c r="E44" s="54"/>
      <c r="F44" s="171"/>
      <c r="G44" s="57"/>
      <c r="H44" s="59"/>
      <c r="I44" s="59"/>
      <c r="J44" s="59"/>
      <c r="K44" s="59"/>
      <c r="L44" s="59"/>
      <c r="M44" s="59"/>
      <c r="N44" s="65"/>
      <c r="O44" s="57"/>
      <c r="P44" s="59"/>
      <c r="Q44" s="59"/>
      <c r="R44" s="59"/>
      <c r="S44" s="59"/>
      <c r="T44" s="59"/>
      <c r="U44" s="59"/>
      <c r="V44" s="67"/>
      <c r="W44" s="74"/>
      <c r="X44" s="70"/>
      <c r="Y44" s="70"/>
      <c r="Z44" s="70"/>
      <c r="AA44" s="70"/>
      <c r="AB44" s="70"/>
      <c r="AC44" s="70"/>
      <c r="AD44" s="76"/>
      <c r="AE44" s="74"/>
      <c r="AF44" s="70"/>
      <c r="AG44" s="70"/>
      <c r="AH44" s="70"/>
      <c r="AI44" s="70"/>
      <c r="AJ44" s="70"/>
      <c r="AK44" s="70"/>
      <c r="AL44" s="144"/>
      <c r="AM44" s="175"/>
      <c r="AN44" s="80"/>
      <c r="AO44" s="80"/>
      <c r="AP44" s="80"/>
      <c r="AQ44" s="80"/>
      <c r="AR44" s="80"/>
      <c r="AS44" s="80"/>
      <c r="AT44" s="80"/>
      <c r="AU44" s="85"/>
      <c r="AV44" s="88"/>
      <c r="AW44" s="86"/>
      <c r="AX44" s="86"/>
      <c r="AY44" s="86"/>
      <c r="AZ44" s="86"/>
      <c r="BA44" s="86"/>
      <c r="BB44" s="86"/>
      <c r="BC44" s="90"/>
      <c r="BD44" s="88"/>
      <c r="BE44" s="86"/>
      <c r="BF44" s="86"/>
      <c r="BG44" s="86"/>
      <c r="BH44" s="86"/>
      <c r="BI44" s="86"/>
      <c r="BJ44" s="86"/>
      <c r="BK44" s="90"/>
      <c r="BL44" s="95"/>
      <c r="BM44" s="93"/>
      <c r="BN44" s="93"/>
      <c r="BO44" s="93"/>
      <c r="BP44" s="93"/>
      <c r="BQ44" s="93"/>
      <c r="BR44" s="93"/>
      <c r="BS44" s="97"/>
      <c r="BT44" s="95"/>
      <c r="BU44" s="93"/>
      <c r="BV44" s="93"/>
      <c r="BW44" s="93"/>
      <c r="BX44" s="93"/>
      <c r="BY44" s="93"/>
      <c r="BZ44" s="93"/>
      <c r="CA44" s="97"/>
      <c r="CB44" s="102"/>
      <c r="CC44" s="100"/>
      <c r="CD44" s="100"/>
      <c r="CE44" s="100"/>
      <c r="CF44" s="100"/>
      <c r="CG44" s="100"/>
      <c r="CH44" s="100"/>
      <c r="CI44" s="104"/>
      <c r="CJ44" s="102"/>
      <c r="CK44" s="100"/>
      <c r="CL44" s="100"/>
      <c r="CM44" s="100"/>
      <c r="CN44" s="100"/>
      <c r="CO44" s="100"/>
      <c r="CP44" s="100"/>
      <c r="CQ44" s="104"/>
      <c r="CR44" s="106"/>
      <c r="CS44" s="111"/>
      <c r="CT44" s="114"/>
      <c r="CU44" s="112"/>
      <c r="CV44" s="112"/>
      <c r="CW44" s="112"/>
      <c r="CX44" s="112"/>
      <c r="CY44" s="112"/>
      <c r="CZ44" s="112"/>
      <c r="DA44" s="116"/>
      <c r="DB44" s="114"/>
      <c r="DC44" s="112"/>
      <c r="DD44" s="112"/>
      <c r="DE44" s="112"/>
      <c r="DF44" s="112"/>
      <c r="DG44" s="112"/>
      <c r="DH44" s="112"/>
      <c r="DI44" s="116"/>
      <c r="DJ44" s="121"/>
      <c r="DK44" s="122"/>
      <c r="DL44" s="122"/>
      <c r="DM44" s="122"/>
      <c r="DN44" s="122"/>
      <c r="DO44" s="122"/>
      <c r="DP44" s="122"/>
      <c r="DQ44" s="123"/>
      <c r="DR44" s="121"/>
      <c r="DS44" s="122"/>
      <c r="DT44" s="122"/>
      <c r="DU44" s="122"/>
      <c r="DV44" s="122"/>
      <c r="DW44" s="122"/>
      <c r="DX44" s="122"/>
      <c r="DY44" s="123"/>
      <c r="DZ44" s="128"/>
      <c r="EA44" s="126"/>
      <c r="EB44" s="126"/>
      <c r="EC44" s="126"/>
      <c r="ED44" s="126"/>
      <c r="EE44" s="126"/>
      <c r="EF44" s="126"/>
      <c r="EG44" s="130"/>
      <c r="EH44" s="128"/>
      <c r="EI44" s="126"/>
      <c r="EJ44" s="126"/>
      <c r="EK44" s="126"/>
      <c r="EL44" s="126"/>
      <c r="EM44" s="126"/>
      <c r="EN44" s="126"/>
      <c r="EO44" s="130"/>
      <c r="EP44" s="133"/>
      <c r="EQ44" s="134"/>
      <c r="ER44" s="182"/>
      <c r="ES44" s="183"/>
    </row>
    <row r="45" spans="1:149">
      <c r="A45" s="169"/>
      <c r="B45" s="55"/>
      <c r="C45" s="55"/>
      <c r="D45" s="49"/>
      <c r="E45" s="54"/>
      <c r="F45" s="171"/>
      <c r="G45" s="57"/>
      <c r="H45" s="59"/>
      <c r="I45" s="59"/>
      <c r="J45" s="59"/>
      <c r="K45" s="59"/>
      <c r="L45" s="59"/>
      <c r="M45" s="59"/>
      <c r="N45" s="65"/>
      <c r="O45" s="57"/>
      <c r="P45" s="59"/>
      <c r="Q45" s="59"/>
      <c r="R45" s="59"/>
      <c r="S45" s="59"/>
      <c r="T45" s="59"/>
      <c r="U45" s="59"/>
      <c r="V45" s="67"/>
      <c r="W45" s="74"/>
      <c r="X45" s="70"/>
      <c r="Y45" s="70"/>
      <c r="Z45" s="70"/>
      <c r="AA45" s="70"/>
      <c r="AB45" s="70"/>
      <c r="AC45" s="70"/>
      <c r="AD45" s="76"/>
      <c r="AE45" s="74"/>
      <c r="AF45" s="70"/>
      <c r="AG45" s="70"/>
      <c r="AH45" s="70"/>
      <c r="AI45" s="70"/>
      <c r="AJ45" s="70"/>
      <c r="AK45" s="70"/>
      <c r="AL45" s="144"/>
      <c r="AM45" s="175"/>
      <c r="AN45" s="80"/>
      <c r="AO45" s="80"/>
      <c r="AP45" s="80"/>
      <c r="AQ45" s="80"/>
      <c r="AR45" s="80"/>
      <c r="AS45" s="80"/>
      <c r="AT45" s="80"/>
      <c r="AU45" s="85"/>
      <c r="AV45" s="88"/>
      <c r="AW45" s="86"/>
      <c r="AX45" s="86"/>
      <c r="AY45" s="86"/>
      <c r="AZ45" s="86"/>
      <c r="BA45" s="86"/>
      <c r="BB45" s="86"/>
      <c r="BC45" s="90"/>
      <c r="BD45" s="88"/>
      <c r="BE45" s="86"/>
      <c r="BF45" s="86"/>
      <c r="BG45" s="86"/>
      <c r="BH45" s="86"/>
      <c r="BI45" s="86"/>
      <c r="BJ45" s="86"/>
      <c r="BK45" s="90"/>
      <c r="BL45" s="95"/>
      <c r="BM45" s="93"/>
      <c r="BN45" s="93"/>
      <c r="BO45" s="93"/>
      <c r="BP45" s="93"/>
      <c r="BQ45" s="93"/>
      <c r="BR45" s="93"/>
      <c r="BS45" s="97"/>
      <c r="BT45" s="95"/>
      <c r="BU45" s="93"/>
      <c r="BV45" s="93"/>
      <c r="BW45" s="93"/>
      <c r="BX45" s="93"/>
      <c r="BY45" s="93"/>
      <c r="BZ45" s="93"/>
      <c r="CA45" s="97"/>
      <c r="CB45" s="102"/>
      <c r="CC45" s="100"/>
      <c r="CD45" s="100"/>
      <c r="CE45" s="100"/>
      <c r="CF45" s="100"/>
      <c r="CG45" s="100"/>
      <c r="CH45" s="100"/>
      <c r="CI45" s="104"/>
      <c r="CJ45" s="102"/>
      <c r="CK45" s="100"/>
      <c r="CL45" s="100"/>
      <c r="CM45" s="100"/>
      <c r="CN45" s="100"/>
      <c r="CO45" s="100"/>
      <c r="CP45" s="100"/>
      <c r="CQ45" s="104"/>
      <c r="CR45" s="106"/>
      <c r="CS45" s="111"/>
      <c r="CT45" s="114"/>
      <c r="CU45" s="112"/>
      <c r="CV45" s="112"/>
      <c r="CW45" s="112"/>
      <c r="CX45" s="112"/>
      <c r="CY45" s="112"/>
      <c r="CZ45" s="112"/>
      <c r="DA45" s="116"/>
      <c r="DB45" s="114"/>
      <c r="DC45" s="112"/>
      <c r="DD45" s="112"/>
      <c r="DE45" s="112"/>
      <c r="DF45" s="112"/>
      <c r="DG45" s="112"/>
      <c r="DH45" s="112"/>
      <c r="DI45" s="116"/>
      <c r="DJ45" s="121"/>
      <c r="DK45" s="122"/>
      <c r="DL45" s="122"/>
      <c r="DM45" s="122"/>
      <c r="DN45" s="122"/>
      <c r="DO45" s="122"/>
      <c r="DP45" s="122"/>
      <c r="DQ45" s="123"/>
      <c r="DR45" s="121"/>
      <c r="DS45" s="122"/>
      <c r="DT45" s="122"/>
      <c r="DU45" s="122"/>
      <c r="DV45" s="122"/>
      <c r="DW45" s="122"/>
      <c r="DX45" s="122"/>
      <c r="DY45" s="123"/>
      <c r="DZ45" s="128"/>
      <c r="EA45" s="126"/>
      <c r="EB45" s="126"/>
      <c r="EC45" s="126"/>
      <c r="ED45" s="126"/>
      <c r="EE45" s="126"/>
      <c r="EF45" s="126"/>
      <c r="EG45" s="130"/>
      <c r="EH45" s="128"/>
      <c r="EI45" s="126"/>
      <c r="EJ45" s="126"/>
      <c r="EK45" s="126"/>
      <c r="EL45" s="126"/>
      <c r="EM45" s="126"/>
      <c r="EN45" s="126"/>
      <c r="EO45" s="130"/>
      <c r="EP45" s="133"/>
      <c r="EQ45" s="134"/>
      <c r="ER45" s="182"/>
      <c r="ES45" s="183"/>
    </row>
    <row r="46" spans="1:149">
      <c r="A46" s="169"/>
      <c r="B46" s="55"/>
      <c r="C46" s="55"/>
      <c r="D46" s="49"/>
      <c r="E46" s="54"/>
      <c r="F46" s="171"/>
      <c r="G46" s="57"/>
      <c r="H46" s="59"/>
      <c r="I46" s="59"/>
      <c r="J46" s="59"/>
      <c r="K46" s="59"/>
      <c r="L46" s="59"/>
      <c r="M46" s="59"/>
      <c r="N46" s="65"/>
      <c r="O46" s="57"/>
      <c r="P46" s="59"/>
      <c r="Q46" s="59"/>
      <c r="R46" s="59"/>
      <c r="S46" s="59"/>
      <c r="T46" s="59"/>
      <c r="U46" s="59"/>
      <c r="V46" s="67"/>
      <c r="W46" s="74"/>
      <c r="X46" s="70"/>
      <c r="Y46" s="70"/>
      <c r="Z46" s="70"/>
      <c r="AA46" s="70"/>
      <c r="AB46" s="70"/>
      <c r="AC46" s="70"/>
      <c r="AD46" s="76"/>
      <c r="AE46" s="74"/>
      <c r="AF46" s="70"/>
      <c r="AG46" s="70"/>
      <c r="AH46" s="70"/>
      <c r="AI46" s="70"/>
      <c r="AJ46" s="70"/>
      <c r="AK46" s="70"/>
      <c r="AL46" s="144"/>
      <c r="AM46" s="175"/>
      <c r="AN46" s="80"/>
      <c r="AO46" s="80"/>
      <c r="AP46" s="80"/>
      <c r="AQ46" s="80"/>
      <c r="AR46" s="80"/>
      <c r="AS46" s="80"/>
      <c r="AT46" s="80"/>
      <c r="AU46" s="85"/>
      <c r="AV46" s="88"/>
      <c r="AW46" s="86"/>
      <c r="AX46" s="86"/>
      <c r="AY46" s="86"/>
      <c r="AZ46" s="86"/>
      <c r="BA46" s="86"/>
      <c r="BB46" s="86"/>
      <c r="BC46" s="90"/>
      <c r="BD46" s="88"/>
      <c r="BE46" s="86"/>
      <c r="BF46" s="86"/>
      <c r="BG46" s="86"/>
      <c r="BH46" s="86"/>
      <c r="BI46" s="86"/>
      <c r="BJ46" s="86"/>
      <c r="BK46" s="90"/>
      <c r="BL46" s="95"/>
      <c r="BM46" s="93"/>
      <c r="BN46" s="93"/>
      <c r="BO46" s="93"/>
      <c r="BP46" s="93"/>
      <c r="BQ46" s="93"/>
      <c r="BR46" s="93"/>
      <c r="BS46" s="97"/>
      <c r="BT46" s="95"/>
      <c r="BU46" s="93"/>
      <c r="BV46" s="93"/>
      <c r="BW46" s="93"/>
      <c r="BX46" s="93"/>
      <c r="BY46" s="93"/>
      <c r="BZ46" s="93"/>
      <c r="CA46" s="97"/>
      <c r="CB46" s="102"/>
      <c r="CC46" s="100"/>
      <c r="CD46" s="100"/>
      <c r="CE46" s="100"/>
      <c r="CF46" s="100"/>
      <c r="CG46" s="100"/>
      <c r="CH46" s="100"/>
      <c r="CI46" s="104"/>
      <c r="CJ46" s="102"/>
      <c r="CK46" s="100"/>
      <c r="CL46" s="100"/>
      <c r="CM46" s="100"/>
      <c r="CN46" s="100"/>
      <c r="CO46" s="100"/>
      <c r="CP46" s="100"/>
      <c r="CQ46" s="104"/>
      <c r="CR46" s="106"/>
      <c r="CS46" s="111"/>
      <c r="CT46" s="114"/>
      <c r="CU46" s="112"/>
      <c r="CV46" s="112"/>
      <c r="CW46" s="112"/>
      <c r="CX46" s="112"/>
      <c r="CY46" s="112"/>
      <c r="CZ46" s="112"/>
      <c r="DA46" s="116"/>
      <c r="DB46" s="114"/>
      <c r="DC46" s="112"/>
      <c r="DD46" s="112"/>
      <c r="DE46" s="112"/>
      <c r="DF46" s="112"/>
      <c r="DG46" s="112"/>
      <c r="DH46" s="112"/>
      <c r="DI46" s="116"/>
      <c r="DJ46" s="121"/>
      <c r="DK46" s="122"/>
      <c r="DL46" s="122"/>
      <c r="DM46" s="122"/>
      <c r="DN46" s="122"/>
      <c r="DO46" s="122"/>
      <c r="DP46" s="122"/>
      <c r="DQ46" s="123"/>
      <c r="DR46" s="121"/>
      <c r="DS46" s="122"/>
      <c r="DT46" s="122"/>
      <c r="DU46" s="122"/>
      <c r="DV46" s="122"/>
      <c r="DW46" s="122"/>
      <c r="DX46" s="122"/>
      <c r="DY46" s="123"/>
      <c r="DZ46" s="128"/>
      <c r="EA46" s="126"/>
      <c r="EB46" s="126"/>
      <c r="EC46" s="126"/>
      <c r="ED46" s="126"/>
      <c r="EE46" s="126"/>
      <c r="EF46" s="126"/>
      <c r="EG46" s="130"/>
      <c r="EH46" s="128"/>
      <c r="EI46" s="126"/>
      <c r="EJ46" s="126"/>
      <c r="EK46" s="126"/>
      <c r="EL46" s="126"/>
      <c r="EM46" s="126"/>
      <c r="EN46" s="126"/>
      <c r="EO46" s="130"/>
      <c r="EP46" s="133"/>
      <c r="EQ46" s="134"/>
      <c r="ER46" s="182"/>
      <c r="ES46" s="183"/>
    </row>
    <row r="47" spans="1:149">
      <c r="A47" s="169"/>
      <c r="B47" s="55"/>
      <c r="C47" s="55"/>
      <c r="D47" s="49"/>
      <c r="E47" s="54"/>
      <c r="F47" s="171"/>
      <c r="G47" s="57"/>
      <c r="H47" s="59"/>
      <c r="I47" s="59"/>
      <c r="J47" s="59"/>
      <c r="K47" s="59"/>
      <c r="L47" s="59"/>
      <c r="M47" s="59"/>
      <c r="N47" s="65"/>
      <c r="O47" s="57"/>
      <c r="P47" s="59"/>
      <c r="Q47" s="59"/>
      <c r="R47" s="59"/>
      <c r="S47" s="59"/>
      <c r="T47" s="59"/>
      <c r="U47" s="59"/>
      <c r="V47" s="67"/>
      <c r="W47" s="74"/>
      <c r="X47" s="70"/>
      <c r="Y47" s="70"/>
      <c r="Z47" s="70"/>
      <c r="AA47" s="70"/>
      <c r="AB47" s="70"/>
      <c r="AC47" s="70"/>
      <c r="AD47" s="76"/>
      <c r="AE47" s="74"/>
      <c r="AF47" s="70"/>
      <c r="AG47" s="70"/>
      <c r="AH47" s="70"/>
      <c r="AI47" s="70"/>
      <c r="AJ47" s="70"/>
      <c r="AK47" s="70"/>
      <c r="AL47" s="144"/>
      <c r="AM47" s="175"/>
      <c r="AN47" s="80"/>
      <c r="AO47" s="80"/>
      <c r="AP47" s="80"/>
      <c r="AQ47" s="80"/>
      <c r="AR47" s="80"/>
      <c r="AS47" s="80"/>
      <c r="AT47" s="80"/>
      <c r="AU47" s="85"/>
      <c r="AV47" s="88"/>
      <c r="AW47" s="86"/>
      <c r="AX47" s="86"/>
      <c r="AY47" s="86"/>
      <c r="AZ47" s="86"/>
      <c r="BA47" s="86"/>
      <c r="BB47" s="86"/>
      <c r="BC47" s="90"/>
      <c r="BD47" s="88"/>
      <c r="BE47" s="86"/>
      <c r="BF47" s="86"/>
      <c r="BG47" s="86"/>
      <c r="BH47" s="86"/>
      <c r="BI47" s="86"/>
      <c r="BJ47" s="86"/>
      <c r="BK47" s="90"/>
      <c r="BL47" s="95"/>
      <c r="BM47" s="93"/>
      <c r="BN47" s="93"/>
      <c r="BO47" s="93"/>
      <c r="BP47" s="93"/>
      <c r="BQ47" s="93"/>
      <c r="BR47" s="93"/>
      <c r="BS47" s="97"/>
      <c r="BT47" s="95"/>
      <c r="BU47" s="93"/>
      <c r="BV47" s="93"/>
      <c r="BW47" s="93"/>
      <c r="BX47" s="93"/>
      <c r="BY47" s="93"/>
      <c r="BZ47" s="93"/>
      <c r="CA47" s="97"/>
      <c r="CB47" s="102"/>
      <c r="CC47" s="100"/>
      <c r="CD47" s="100"/>
      <c r="CE47" s="100"/>
      <c r="CF47" s="100"/>
      <c r="CG47" s="100"/>
      <c r="CH47" s="100"/>
      <c r="CI47" s="104"/>
      <c r="CJ47" s="102"/>
      <c r="CK47" s="100"/>
      <c r="CL47" s="100"/>
      <c r="CM47" s="100"/>
      <c r="CN47" s="100"/>
      <c r="CO47" s="100"/>
      <c r="CP47" s="100"/>
      <c r="CQ47" s="104"/>
      <c r="CR47" s="106"/>
      <c r="CS47" s="111"/>
      <c r="CT47" s="114"/>
      <c r="CU47" s="112"/>
      <c r="CV47" s="112"/>
      <c r="CW47" s="112"/>
      <c r="CX47" s="112"/>
      <c r="CY47" s="112"/>
      <c r="CZ47" s="112"/>
      <c r="DA47" s="116"/>
      <c r="DB47" s="114"/>
      <c r="DC47" s="112"/>
      <c r="DD47" s="112"/>
      <c r="DE47" s="112"/>
      <c r="DF47" s="112"/>
      <c r="DG47" s="112"/>
      <c r="DH47" s="112"/>
      <c r="DI47" s="116"/>
      <c r="DJ47" s="121"/>
      <c r="DK47" s="122"/>
      <c r="DL47" s="122"/>
      <c r="DM47" s="122"/>
      <c r="DN47" s="122"/>
      <c r="DO47" s="122"/>
      <c r="DP47" s="122"/>
      <c r="DQ47" s="123"/>
      <c r="DR47" s="121"/>
      <c r="DS47" s="122"/>
      <c r="DT47" s="122"/>
      <c r="DU47" s="122"/>
      <c r="DV47" s="122"/>
      <c r="DW47" s="122"/>
      <c r="DX47" s="122"/>
      <c r="DY47" s="123"/>
      <c r="DZ47" s="128"/>
      <c r="EA47" s="126"/>
      <c r="EB47" s="126"/>
      <c r="EC47" s="126"/>
      <c r="ED47" s="126"/>
      <c r="EE47" s="126"/>
      <c r="EF47" s="126"/>
      <c r="EG47" s="130"/>
      <c r="EH47" s="128"/>
      <c r="EI47" s="126"/>
      <c r="EJ47" s="126"/>
      <c r="EK47" s="126"/>
      <c r="EL47" s="126"/>
      <c r="EM47" s="126"/>
      <c r="EN47" s="126"/>
      <c r="EO47" s="130"/>
      <c r="EP47" s="133"/>
      <c r="EQ47" s="134"/>
      <c r="ER47" s="182"/>
      <c r="ES47" s="183"/>
    </row>
    <row r="48" spans="1:149">
      <c r="A48" s="169"/>
      <c r="B48" s="55"/>
      <c r="C48" s="55"/>
      <c r="D48" s="49"/>
      <c r="E48" s="54"/>
      <c r="F48" s="171"/>
      <c r="G48" s="57"/>
      <c r="H48" s="59"/>
      <c r="I48" s="59"/>
      <c r="J48" s="59"/>
      <c r="K48" s="59"/>
      <c r="L48" s="59"/>
      <c r="M48" s="59"/>
      <c r="N48" s="65"/>
      <c r="O48" s="57"/>
      <c r="P48" s="59"/>
      <c r="Q48" s="59"/>
      <c r="R48" s="59"/>
      <c r="S48" s="59"/>
      <c r="T48" s="59"/>
      <c r="U48" s="59"/>
      <c r="V48" s="67"/>
      <c r="W48" s="74"/>
      <c r="X48" s="70"/>
      <c r="Y48" s="70"/>
      <c r="Z48" s="70"/>
      <c r="AA48" s="70"/>
      <c r="AB48" s="70"/>
      <c r="AC48" s="70"/>
      <c r="AD48" s="76"/>
      <c r="AE48" s="74"/>
      <c r="AF48" s="70"/>
      <c r="AG48" s="70"/>
      <c r="AH48" s="70"/>
      <c r="AI48" s="70"/>
      <c r="AJ48" s="70"/>
      <c r="AK48" s="70"/>
      <c r="AL48" s="144"/>
      <c r="AM48" s="175"/>
      <c r="AN48" s="80"/>
      <c r="AO48" s="80"/>
      <c r="AP48" s="80"/>
      <c r="AQ48" s="80"/>
      <c r="AR48" s="80"/>
      <c r="AS48" s="80"/>
      <c r="AT48" s="80"/>
      <c r="AU48" s="85"/>
      <c r="AV48" s="88"/>
      <c r="AW48" s="86"/>
      <c r="AX48" s="86"/>
      <c r="AY48" s="86"/>
      <c r="AZ48" s="86"/>
      <c r="BA48" s="86"/>
      <c r="BB48" s="86"/>
      <c r="BC48" s="90"/>
      <c r="BD48" s="88"/>
      <c r="BE48" s="86"/>
      <c r="BF48" s="86"/>
      <c r="BG48" s="86"/>
      <c r="BH48" s="86"/>
      <c r="BI48" s="86"/>
      <c r="BJ48" s="86"/>
      <c r="BK48" s="90"/>
      <c r="BL48" s="95"/>
      <c r="BM48" s="93"/>
      <c r="BN48" s="93"/>
      <c r="BO48" s="93"/>
      <c r="BP48" s="93"/>
      <c r="BQ48" s="93"/>
      <c r="BR48" s="93"/>
      <c r="BS48" s="97"/>
      <c r="BT48" s="95"/>
      <c r="BU48" s="93"/>
      <c r="BV48" s="93"/>
      <c r="BW48" s="93"/>
      <c r="BX48" s="93"/>
      <c r="BY48" s="93"/>
      <c r="BZ48" s="93"/>
      <c r="CA48" s="97"/>
      <c r="CB48" s="102"/>
      <c r="CC48" s="100"/>
      <c r="CD48" s="100"/>
      <c r="CE48" s="100"/>
      <c r="CF48" s="100"/>
      <c r="CG48" s="100"/>
      <c r="CH48" s="100"/>
      <c r="CI48" s="104"/>
      <c r="CJ48" s="102"/>
      <c r="CK48" s="100"/>
      <c r="CL48" s="100"/>
      <c r="CM48" s="100"/>
      <c r="CN48" s="100"/>
      <c r="CO48" s="100"/>
      <c r="CP48" s="100"/>
      <c r="CQ48" s="104"/>
      <c r="CR48" s="106"/>
      <c r="CS48" s="111"/>
      <c r="CT48" s="114"/>
      <c r="CU48" s="112"/>
      <c r="CV48" s="112"/>
      <c r="CW48" s="112"/>
      <c r="CX48" s="112"/>
      <c r="CY48" s="112"/>
      <c r="CZ48" s="112"/>
      <c r="DA48" s="116"/>
      <c r="DB48" s="114"/>
      <c r="DC48" s="112"/>
      <c r="DD48" s="112"/>
      <c r="DE48" s="112"/>
      <c r="DF48" s="112"/>
      <c r="DG48" s="112"/>
      <c r="DH48" s="112"/>
      <c r="DI48" s="116"/>
      <c r="DJ48" s="121"/>
      <c r="DK48" s="122"/>
      <c r="DL48" s="122"/>
      <c r="DM48" s="122"/>
      <c r="DN48" s="122"/>
      <c r="DO48" s="122"/>
      <c r="DP48" s="122"/>
      <c r="DQ48" s="123"/>
      <c r="DR48" s="121"/>
      <c r="DS48" s="122"/>
      <c r="DT48" s="122"/>
      <c r="DU48" s="122"/>
      <c r="DV48" s="122"/>
      <c r="DW48" s="122"/>
      <c r="DX48" s="122"/>
      <c r="DY48" s="123"/>
      <c r="DZ48" s="128"/>
      <c r="EA48" s="126"/>
      <c r="EB48" s="126"/>
      <c r="EC48" s="126"/>
      <c r="ED48" s="126"/>
      <c r="EE48" s="126"/>
      <c r="EF48" s="126"/>
      <c r="EG48" s="130"/>
      <c r="EH48" s="128"/>
      <c r="EI48" s="126"/>
      <c r="EJ48" s="126"/>
      <c r="EK48" s="126"/>
      <c r="EL48" s="126"/>
      <c r="EM48" s="126"/>
      <c r="EN48" s="126"/>
      <c r="EO48" s="130"/>
      <c r="EP48" s="133"/>
      <c r="EQ48" s="134"/>
      <c r="ER48" s="182"/>
      <c r="ES48" s="183"/>
    </row>
    <row r="49" spans="1:149">
      <c r="A49" s="169"/>
      <c r="B49" s="55"/>
      <c r="C49" s="55"/>
      <c r="D49" s="49"/>
      <c r="E49" s="54"/>
      <c r="F49" s="171"/>
      <c r="G49" s="57"/>
      <c r="H49" s="59"/>
      <c r="I49" s="59"/>
      <c r="J49" s="59"/>
      <c r="K49" s="59"/>
      <c r="L49" s="59"/>
      <c r="M49" s="59"/>
      <c r="N49" s="65"/>
      <c r="O49" s="57"/>
      <c r="P49" s="59"/>
      <c r="Q49" s="59"/>
      <c r="R49" s="59"/>
      <c r="S49" s="59"/>
      <c r="T49" s="59"/>
      <c r="U49" s="59"/>
      <c r="V49" s="67"/>
      <c r="W49" s="74"/>
      <c r="X49" s="70"/>
      <c r="Y49" s="70"/>
      <c r="Z49" s="70"/>
      <c r="AA49" s="70"/>
      <c r="AB49" s="70"/>
      <c r="AC49" s="70"/>
      <c r="AD49" s="76"/>
      <c r="AE49" s="74"/>
      <c r="AF49" s="70"/>
      <c r="AG49" s="70"/>
      <c r="AH49" s="70"/>
      <c r="AI49" s="70"/>
      <c r="AJ49" s="70"/>
      <c r="AK49" s="70"/>
      <c r="AL49" s="144"/>
      <c r="AM49" s="175"/>
      <c r="AN49" s="80"/>
      <c r="AO49" s="80"/>
      <c r="AP49" s="80"/>
      <c r="AQ49" s="80"/>
      <c r="AR49" s="80"/>
      <c r="AS49" s="80"/>
      <c r="AT49" s="80"/>
      <c r="AU49" s="85"/>
      <c r="AV49" s="88"/>
      <c r="AW49" s="86"/>
      <c r="AX49" s="86"/>
      <c r="AY49" s="86"/>
      <c r="AZ49" s="86"/>
      <c r="BA49" s="86"/>
      <c r="BB49" s="86"/>
      <c r="BC49" s="90"/>
      <c r="BD49" s="88"/>
      <c r="BE49" s="86"/>
      <c r="BF49" s="86"/>
      <c r="BG49" s="86"/>
      <c r="BH49" s="86"/>
      <c r="BI49" s="86"/>
      <c r="BJ49" s="86"/>
      <c r="BK49" s="90"/>
      <c r="BL49" s="95"/>
      <c r="BM49" s="93"/>
      <c r="BN49" s="93"/>
      <c r="BO49" s="93"/>
      <c r="BP49" s="93"/>
      <c r="BQ49" s="93"/>
      <c r="BR49" s="93"/>
      <c r="BS49" s="97"/>
      <c r="BT49" s="95"/>
      <c r="BU49" s="93"/>
      <c r="BV49" s="93"/>
      <c r="BW49" s="93"/>
      <c r="BX49" s="93"/>
      <c r="BY49" s="93"/>
      <c r="BZ49" s="93"/>
      <c r="CA49" s="97"/>
      <c r="CB49" s="102"/>
      <c r="CC49" s="100"/>
      <c r="CD49" s="100"/>
      <c r="CE49" s="100"/>
      <c r="CF49" s="100"/>
      <c r="CG49" s="100"/>
      <c r="CH49" s="100"/>
      <c r="CI49" s="104"/>
      <c r="CJ49" s="102"/>
      <c r="CK49" s="100"/>
      <c r="CL49" s="100"/>
      <c r="CM49" s="100"/>
      <c r="CN49" s="100"/>
      <c r="CO49" s="100"/>
      <c r="CP49" s="100"/>
      <c r="CQ49" s="104"/>
      <c r="CR49" s="106"/>
      <c r="CS49" s="111"/>
      <c r="CT49" s="114"/>
      <c r="CU49" s="112"/>
      <c r="CV49" s="112"/>
      <c r="CW49" s="112"/>
      <c r="CX49" s="112"/>
      <c r="CY49" s="112"/>
      <c r="CZ49" s="112"/>
      <c r="DA49" s="116"/>
      <c r="DB49" s="114"/>
      <c r="DC49" s="112"/>
      <c r="DD49" s="112"/>
      <c r="DE49" s="112"/>
      <c r="DF49" s="112"/>
      <c r="DG49" s="112"/>
      <c r="DH49" s="112"/>
      <c r="DI49" s="116"/>
      <c r="DJ49" s="121"/>
      <c r="DK49" s="122"/>
      <c r="DL49" s="122"/>
      <c r="DM49" s="122"/>
      <c r="DN49" s="122"/>
      <c r="DO49" s="122"/>
      <c r="DP49" s="122"/>
      <c r="DQ49" s="123"/>
      <c r="DR49" s="121"/>
      <c r="DS49" s="122"/>
      <c r="DT49" s="122"/>
      <c r="DU49" s="122"/>
      <c r="DV49" s="122"/>
      <c r="DW49" s="122"/>
      <c r="DX49" s="122"/>
      <c r="DY49" s="123"/>
      <c r="DZ49" s="128"/>
      <c r="EA49" s="126"/>
      <c r="EB49" s="126"/>
      <c r="EC49" s="126"/>
      <c r="ED49" s="126"/>
      <c r="EE49" s="126"/>
      <c r="EF49" s="126"/>
      <c r="EG49" s="130"/>
      <c r="EH49" s="128"/>
      <c r="EI49" s="126"/>
      <c r="EJ49" s="126"/>
      <c r="EK49" s="126"/>
      <c r="EL49" s="126"/>
      <c r="EM49" s="126"/>
      <c r="EN49" s="126"/>
      <c r="EO49" s="130"/>
      <c r="EP49" s="133"/>
      <c r="EQ49" s="134"/>
      <c r="ER49" s="182"/>
      <c r="ES49" s="183"/>
    </row>
    <row r="50" spans="1:149">
      <c r="A50" s="169"/>
      <c r="B50" s="55"/>
      <c r="C50" s="55"/>
      <c r="D50" s="49"/>
      <c r="E50" s="54"/>
      <c r="F50" s="171"/>
      <c r="G50" s="57"/>
      <c r="H50" s="59"/>
      <c r="I50" s="59"/>
      <c r="J50" s="59"/>
      <c r="K50" s="59"/>
      <c r="L50" s="59"/>
      <c r="M50" s="59"/>
      <c r="N50" s="65"/>
      <c r="O50" s="57"/>
      <c r="P50" s="59"/>
      <c r="Q50" s="59"/>
      <c r="R50" s="59"/>
      <c r="S50" s="59"/>
      <c r="T50" s="59"/>
      <c r="U50" s="59"/>
      <c r="V50" s="67"/>
      <c r="W50" s="74"/>
      <c r="X50" s="70"/>
      <c r="Y50" s="70"/>
      <c r="Z50" s="70"/>
      <c r="AA50" s="70"/>
      <c r="AB50" s="70"/>
      <c r="AC50" s="70"/>
      <c r="AD50" s="76"/>
      <c r="AE50" s="74"/>
      <c r="AF50" s="70"/>
      <c r="AG50" s="70"/>
      <c r="AH50" s="70"/>
      <c r="AI50" s="70"/>
      <c r="AJ50" s="70"/>
      <c r="AK50" s="70"/>
      <c r="AL50" s="144"/>
      <c r="AM50" s="175"/>
      <c r="AN50" s="80"/>
      <c r="AO50" s="80"/>
      <c r="AP50" s="80"/>
      <c r="AQ50" s="80"/>
      <c r="AR50" s="80"/>
      <c r="AS50" s="80"/>
      <c r="AT50" s="80"/>
      <c r="AU50" s="85"/>
      <c r="AV50" s="88"/>
      <c r="AW50" s="86"/>
      <c r="AX50" s="86"/>
      <c r="AY50" s="86"/>
      <c r="AZ50" s="86"/>
      <c r="BA50" s="86"/>
      <c r="BB50" s="86"/>
      <c r="BC50" s="90"/>
      <c r="BD50" s="88"/>
      <c r="BE50" s="86"/>
      <c r="BF50" s="86"/>
      <c r="BG50" s="86"/>
      <c r="BH50" s="86"/>
      <c r="BI50" s="86"/>
      <c r="BJ50" s="86"/>
      <c r="BK50" s="90"/>
      <c r="BL50" s="95"/>
      <c r="BM50" s="93"/>
      <c r="BN50" s="93"/>
      <c r="BO50" s="93"/>
      <c r="BP50" s="93"/>
      <c r="BQ50" s="93"/>
      <c r="BR50" s="93"/>
      <c r="BS50" s="97"/>
      <c r="BT50" s="95"/>
      <c r="BU50" s="93"/>
      <c r="BV50" s="93"/>
      <c r="BW50" s="93"/>
      <c r="BX50" s="93"/>
      <c r="BY50" s="93"/>
      <c r="BZ50" s="93"/>
      <c r="CA50" s="97"/>
      <c r="CB50" s="102"/>
      <c r="CC50" s="100"/>
      <c r="CD50" s="100"/>
      <c r="CE50" s="100"/>
      <c r="CF50" s="100"/>
      <c r="CG50" s="100"/>
      <c r="CH50" s="100"/>
      <c r="CI50" s="104"/>
      <c r="CJ50" s="102"/>
      <c r="CK50" s="100"/>
      <c r="CL50" s="100"/>
      <c r="CM50" s="100"/>
      <c r="CN50" s="100"/>
      <c r="CO50" s="100"/>
      <c r="CP50" s="100"/>
      <c r="CQ50" s="104"/>
      <c r="CR50" s="106"/>
      <c r="CS50" s="111"/>
      <c r="CT50" s="114"/>
      <c r="CU50" s="112"/>
      <c r="CV50" s="112"/>
      <c r="CW50" s="112"/>
      <c r="CX50" s="112"/>
      <c r="CY50" s="112"/>
      <c r="CZ50" s="112"/>
      <c r="DA50" s="116"/>
      <c r="DB50" s="114"/>
      <c r="DC50" s="112"/>
      <c r="DD50" s="112"/>
      <c r="DE50" s="112"/>
      <c r="DF50" s="112"/>
      <c r="DG50" s="112"/>
      <c r="DH50" s="112"/>
      <c r="DI50" s="116"/>
      <c r="DJ50" s="121"/>
      <c r="DK50" s="122"/>
      <c r="DL50" s="122"/>
      <c r="DM50" s="122"/>
      <c r="DN50" s="122"/>
      <c r="DO50" s="122"/>
      <c r="DP50" s="122"/>
      <c r="DQ50" s="123"/>
      <c r="DR50" s="121"/>
      <c r="DS50" s="122"/>
      <c r="DT50" s="122"/>
      <c r="DU50" s="122"/>
      <c r="DV50" s="122"/>
      <c r="DW50" s="122"/>
      <c r="DX50" s="122"/>
      <c r="DY50" s="123"/>
      <c r="DZ50" s="128"/>
      <c r="EA50" s="126"/>
      <c r="EB50" s="126"/>
      <c r="EC50" s="126"/>
      <c r="ED50" s="126"/>
      <c r="EE50" s="126"/>
      <c r="EF50" s="126"/>
      <c r="EG50" s="130"/>
      <c r="EH50" s="128"/>
      <c r="EI50" s="126"/>
      <c r="EJ50" s="126"/>
      <c r="EK50" s="126"/>
      <c r="EL50" s="126"/>
      <c r="EM50" s="126"/>
      <c r="EN50" s="126"/>
      <c r="EO50" s="130"/>
      <c r="EP50" s="133"/>
      <c r="EQ50" s="134"/>
      <c r="ER50" s="182"/>
      <c r="ES50" s="183"/>
    </row>
    <row r="51" spans="1:149" ht="15" thickBot="1">
      <c r="W51" s="145"/>
      <c r="X51" s="146"/>
      <c r="Y51" s="146"/>
      <c r="Z51" s="146"/>
      <c r="AA51" s="146"/>
      <c r="AB51" s="146"/>
      <c r="AC51" s="146"/>
      <c r="AD51" s="146"/>
    </row>
  </sheetData>
  <mergeCells count="33">
    <mergeCell ref="EP1:EQ2"/>
    <mergeCell ref="ER1:ES2"/>
    <mergeCell ref="F2:F3"/>
    <mergeCell ref="G2:N2"/>
    <mergeCell ref="O2:V2"/>
    <mergeCell ref="W2:AD2"/>
    <mergeCell ref="AE2:AL2"/>
    <mergeCell ref="AV2:BC2"/>
    <mergeCell ref="BD2:BK2"/>
    <mergeCell ref="G1:V1"/>
    <mergeCell ref="W1:AL1"/>
    <mergeCell ref="AM1:AU2"/>
    <mergeCell ref="AV1:BK1"/>
    <mergeCell ref="BL1:CA1"/>
    <mergeCell ref="CB1:CQ1"/>
    <mergeCell ref="BL2:BS2"/>
    <mergeCell ref="CB2:CI2"/>
    <mergeCell ref="CJ2:CQ2"/>
    <mergeCell ref="EH2:EO2"/>
    <mergeCell ref="CR1:CS2"/>
    <mergeCell ref="CT1:DI1"/>
    <mergeCell ref="DJ1:DY1"/>
    <mergeCell ref="CT2:DA2"/>
    <mergeCell ref="DB2:DI2"/>
    <mergeCell ref="DJ2:DQ2"/>
    <mergeCell ref="DR2:DY2"/>
    <mergeCell ref="DZ2:EG2"/>
    <mergeCell ref="DZ1:EO1"/>
    <mergeCell ref="A2:A3"/>
    <mergeCell ref="B2:B3"/>
    <mergeCell ref="D2:D3"/>
    <mergeCell ref="E2:E3"/>
    <mergeCell ref="BT2:CA2"/>
  </mergeCells>
  <pageMargins left="0.7" right="0.7" top="0.75" bottom="0.75" header="0.3" footer="0.3"/>
  <pageSetup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106534A-9E1F-411B-B730-2CBDE5CD0CA5}">
            <x14:iconSet showValue="0" custom="1">
              <x14:cfvo type="percent">
                <xm:f>0</xm:f>
              </x14:cfvo>
              <x14:cfvo type="percent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ES1:ES2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H7" sqref="H7"/>
    </sheetView>
  </sheetViews>
  <sheetFormatPr defaultRowHeight="14.4"/>
  <sheetData>
    <row r="2" spans="2:5" ht="15" thickBot="1"/>
    <row r="3" spans="2:5" ht="15" thickBot="1">
      <c r="B3" s="203"/>
      <c r="C3" s="200" t="s">
        <v>507</v>
      </c>
      <c r="D3" s="198" t="s">
        <v>508</v>
      </c>
      <c r="E3" s="199" t="s">
        <v>506</v>
      </c>
    </row>
    <row r="4" spans="2:5" ht="15.6">
      <c r="B4" s="204" t="s">
        <v>31</v>
      </c>
      <c r="C4" s="201" t="s">
        <v>505</v>
      </c>
      <c r="D4" s="197">
        <v>7.5</v>
      </c>
      <c r="E4" s="207">
        <v>4</v>
      </c>
    </row>
    <row r="5" spans="2:5" ht="15.6">
      <c r="B5" s="205" t="s">
        <v>58</v>
      </c>
      <c r="C5" s="202">
        <v>7</v>
      </c>
      <c r="D5" s="6">
        <v>7</v>
      </c>
      <c r="E5" s="134">
        <v>5</v>
      </c>
    </row>
    <row r="6" spans="2:5" ht="15.6">
      <c r="B6" s="205" t="s">
        <v>60</v>
      </c>
      <c r="C6" s="202">
        <v>1500</v>
      </c>
      <c r="D6" s="6">
        <v>1000</v>
      </c>
      <c r="E6" s="134">
        <v>3</v>
      </c>
    </row>
    <row r="7" spans="2:5" ht="15.6">
      <c r="B7" s="205" t="s">
        <v>62</v>
      </c>
      <c r="C7" s="202">
        <v>10</v>
      </c>
      <c r="D7" s="6">
        <v>10</v>
      </c>
      <c r="E7" s="134">
        <v>5</v>
      </c>
    </row>
    <row r="8" spans="2:5" ht="15.6">
      <c r="B8" s="205" t="s">
        <v>65</v>
      </c>
      <c r="C8" s="202">
        <v>1.5</v>
      </c>
      <c r="D8" s="6">
        <v>1.5</v>
      </c>
      <c r="E8" s="134">
        <v>4</v>
      </c>
    </row>
    <row r="9" spans="2:5" ht="15.6">
      <c r="B9" s="205" t="s">
        <v>67</v>
      </c>
      <c r="C9" s="202">
        <v>1</v>
      </c>
      <c r="D9" s="6">
        <v>1</v>
      </c>
      <c r="E9" s="134">
        <v>4</v>
      </c>
    </row>
    <row r="10" spans="2:5" ht="15.6">
      <c r="B10" s="205" t="s">
        <v>70</v>
      </c>
      <c r="C10" s="202">
        <v>0.3</v>
      </c>
      <c r="D10" s="6">
        <v>0.3</v>
      </c>
      <c r="E10" s="134">
        <v>3</v>
      </c>
    </row>
    <row r="11" spans="2:5" ht="16.2" thickBot="1">
      <c r="B11" s="206" t="s">
        <v>73</v>
      </c>
      <c r="C11" s="208">
        <v>5</v>
      </c>
      <c r="D11" s="209">
        <v>5</v>
      </c>
      <c r="E11" s="210">
        <v>3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"/>
  <sheetViews>
    <sheetView workbookViewId="0">
      <selection activeCell="P21" sqref="P21"/>
    </sheetView>
  </sheetViews>
  <sheetFormatPr defaultRowHeight="14.4"/>
  <sheetData>
    <row r="3" spans="2:9">
      <c r="C3" s="374"/>
      <c r="D3" s="374"/>
      <c r="E3" s="374"/>
      <c r="F3" s="214"/>
      <c r="G3" s="374"/>
      <c r="H3" s="374"/>
      <c r="I3" s="374"/>
    </row>
    <row r="4" spans="2:9">
      <c r="C4" t="s">
        <v>544</v>
      </c>
      <c r="D4" t="s">
        <v>545</v>
      </c>
      <c r="E4" t="s">
        <v>546</v>
      </c>
      <c r="G4" t="s">
        <v>549</v>
      </c>
      <c r="H4" t="s">
        <v>550</v>
      </c>
      <c r="I4" t="s">
        <v>551</v>
      </c>
    </row>
    <row r="5" spans="2:9">
      <c r="B5" t="s">
        <v>6</v>
      </c>
      <c r="C5">
        <v>4</v>
      </c>
      <c r="D5">
        <v>2</v>
      </c>
      <c r="E5">
        <v>15</v>
      </c>
      <c r="F5" t="s">
        <v>6</v>
      </c>
      <c r="G5">
        <v>0</v>
      </c>
      <c r="H5">
        <v>21</v>
      </c>
      <c r="I5">
        <v>0</v>
      </c>
    </row>
    <row r="6" spans="2:9">
      <c r="B6" t="s">
        <v>16</v>
      </c>
      <c r="C6">
        <v>2</v>
      </c>
      <c r="D6">
        <v>1</v>
      </c>
      <c r="E6">
        <v>13</v>
      </c>
      <c r="F6" t="s">
        <v>16</v>
      </c>
      <c r="G6">
        <v>0</v>
      </c>
      <c r="H6">
        <v>1</v>
      </c>
      <c r="I6">
        <v>15</v>
      </c>
    </row>
    <row r="7" spans="2:9">
      <c r="B7" t="s">
        <v>547</v>
      </c>
      <c r="C7">
        <v>1</v>
      </c>
      <c r="D7">
        <v>4</v>
      </c>
      <c r="E7">
        <v>37</v>
      </c>
      <c r="F7" t="s">
        <v>547</v>
      </c>
      <c r="G7">
        <v>2</v>
      </c>
      <c r="H7">
        <v>0</v>
      </c>
      <c r="I7">
        <v>40</v>
      </c>
    </row>
    <row r="8" spans="2:9">
      <c r="B8" t="s">
        <v>295</v>
      </c>
      <c r="C8">
        <v>3</v>
      </c>
      <c r="D8">
        <v>4</v>
      </c>
      <c r="E8">
        <v>20</v>
      </c>
      <c r="F8" t="s">
        <v>295</v>
      </c>
      <c r="G8">
        <v>0</v>
      </c>
      <c r="H8">
        <v>27</v>
      </c>
      <c r="I8">
        <v>0</v>
      </c>
    </row>
    <row r="9" spans="2:9">
      <c r="B9" t="s">
        <v>548</v>
      </c>
      <c r="C9">
        <v>0</v>
      </c>
      <c r="D9">
        <v>3</v>
      </c>
      <c r="E9">
        <v>23</v>
      </c>
      <c r="F9" t="s">
        <v>548</v>
      </c>
      <c r="G9">
        <v>0</v>
      </c>
      <c r="H9">
        <v>3</v>
      </c>
      <c r="I9">
        <v>23</v>
      </c>
    </row>
  </sheetData>
  <mergeCells count="2">
    <mergeCell ref="C3:E3"/>
    <mergeCell ref="G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44"/>
  <sheetViews>
    <sheetView topLeftCell="GL21" zoomScale="86" zoomScaleNormal="86" workbookViewId="0">
      <selection activeCell="F31" sqref="F31"/>
    </sheetView>
  </sheetViews>
  <sheetFormatPr defaultRowHeight="14.4"/>
  <cols>
    <col min="1" max="1" width="13.77734375" style="2" customWidth="1"/>
    <col min="2" max="2" width="20.5546875" customWidth="1"/>
    <col min="3" max="4" width="12.109375" style="1" customWidth="1"/>
    <col min="5" max="5" width="30.44140625" style="1" customWidth="1"/>
    <col min="8" max="8" width="9.44140625" customWidth="1"/>
    <col min="9" max="9" width="11.21875" customWidth="1"/>
    <col min="11" max="11" width="11.6640625" customWidth="1"/>
    <col min="15" max="15" width="10.21875" customWidth="1"/>
    <col min="16" max="17" width="10.44140625" customWidth="1"/>
    <col min="19" max="19" width="12.33203125" customWidth="1"/>
    <col min="21" max="21" width="12.44140625" customWidth="1"/>
    <col min="23" max="23" width="13.109375" customWidth="1"/>
    <col min="26" max="26" width="11.21875" customWidth="1"/>
    <col min="134" max="134" width="11.6640625" customWidth="1"/>
    <col min="185" max="185" width="13.109375" customWidth="1"/>
    <col min="213" max="213" width="10.77734375" customWidth="1"/>
    <col min="214" max="214" width="10.44140625" customWidth="1"/>
    <col min="215" max="215" width="7.88671875" customWidth="1"/>
  </cols>
  <sheetData>
    <row r="1" spans="1:215" s="30" customFormat="1" ht="14.55" customHeight="1">
      <c r="A1" s="32"/>
      <c r="C1" s="31"/>
      <c r="D1" s="31"/>
      <c r="E1" s="31"/>
      <c r="F1" s="392" t="s">
        <v>48</v>
      </c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 t="s">
        <v>47</v>
      </c>
      <c r="AE1" s="392"/>
      <c r="AF1" s="392"/>
      <c r="AG1" s="392"/>
      <c r="AH1" s="392"/>
      <c r="AI1" s="392"/>
      <c r="AJ1" s="392"/>
      <c r="AK1" s="392"/>
      <c r="AL1" s="392"/>
      <c r="AM1" s="392"/>
      <c r="AN1" s="392"/>
      <c r="AO1" s="392"/>
      <c r="AP1" s="392"/>
      <c r="AQ1" s="392"/>
      <c r="AR1" s="392"/>
      <c r="AS1" s="392"/>
      <c r="AT1" s="392"/>
      <c r="AU1" s="392"/>
      <c r="AV1" s="392"/>
      <c r="AW1" s="392"/>
      <c r="AX1" s="392"/>
      <c r="AY1" s="392"/>
      <c r="AZ1" s="392"/>
      <c r="BA1" s="392"/>
      <c r="BB1" s="393" t="s">
        <v>46</v>
      </c>
      <c r="BC1" s="393"/>
      <c r="BD1" s="393"/>
      <c r="BE1" s="393"/>
      <c r="BF1" s="393"/>
      <c r="BG1" s="393"/>
      <c r="BH1" s="393"/>
      <c r="BI1" s="393"/>
      <c r="BJ1" s="393"/>
      <c r="BK1" s="395" t="s">
        <v>45</v>
      </c>
      <c r="BL1" s="395"/>
      <c r="BM1" s="395"/>
      <c r="BN1" s="395"/>
      <c r="BO1" s="395"/>
      <c r="BP1" s="395"/>
      <c r="BQ1" s="395"/>
      <c r="BR1" s="395"/>
      <c r="BS1" s="395"/>
      <c r="BT1" s="395"/>
      <c r="BU1" s="395"/>
      <c r="BV1" s="395"/>
      <c r="BW1" s="395"/>
      <c r="BX1" s="395"/>
      <c r="BY1" s="395"/>
      <c r="BZ1" s="395"/>
      <c r="CA1" s="395"/>
      <c r="CB1" s="395"/>
      <c r="CC1" s="395"/>
      <c r="CD1" s="395"/>
      <c r="CE1" s="395"/>
      <c r="CF1" s="395"/>
      <c r="CG1" s="395"/>
      <c r="CH1" s="395"/>
      <c r="CI1" s="395" t="s">
        <v>44</v>
      </c>
      <c r="CJ1" s="395"/>
      <c r="CK1" s="395"/>
      <c r="CL1" s="395"/>
      <c r="CM1" s="395"/>
      <c r="CN1" s="395"/>
      <c r="CO1" s="395"/>
      <c r="CP1" s="395"/>
      <c r="CQ1" s="395"/>
      <c r="CR1" s="395"/>
      <c r="CS1" s="395"/>
      <c r="CT1" s="395"/>
      <c r="CU1" s="395"/>
      <c r="CV1" s="395"/>
      <c r="CW1" s="395"/>
      <c r="CX1" s="395"/>
      <c r="CY1" s="395"/>
      <c r="CZ1" s="395"/>
      <c r="DA1" s="395"/>
      <c r="DB1" s="395"/>
      <c r="DC1" s="395"/>
      <c r="DD1" s="395"/>
      <c r="DE1" s="395"/>
      <c r="DF1" s="395"/>
      <c r="DG1" s="395" t="s">
        <v>43</v>
      </c>
      <c r="DH1" s="395"/>
      <c r="DI1" s="395"/>
      <c r="DJ1" s="395"/>
      <c r="DK1" s="395"/>
      <c r="DL1" s="395"/>
      <c r="DM1" s="395"/>
      <c r="DN1" s="395"/>
      <c r="DO1" s="395"/>
      <c r="DP1" s="395"/>
      <c r="DQ1" s="395"/>
      <c r="DR1" s="395"/>
      <c r="DS1" s="395"/>
      <c r="DT1" s="395"/>
      <c r="DU1" s="395"/>
      <c r="DV1" s="395"/>
      <c r="DW1" s="395"/>
      <c r="DX1" s="395"/>
      <c r="DY1" s="395"/>
      <c r="DZ1" s="395"/>
      <c r="EA1" s="395"/>
      <c r="EB1" s="395"/>
      <c r="EC1" s="395"/>
      <c r="ED1" s="395"/>
      <c r="EE1" s="396" t="s">
        <v>42</v>
      </c>
      <c r="EF1" s="397"/>
      <c r="EG1" s="397"/>
      <c r="EH1" s="395" t="s">
        <v>41</v>
      </c>
      <c r="EI1" s="395"/>
      <c r="EJ1" s="395"/>
      <c r="EK1" s="395"/>
      <c r="EL1" s="395"/>
      <c r="EM1" s="395"/>
      <c r="EN1" s="395"/>
      <c r="EO1" s="395"/>
      <c r="EP1" s="395"/>
      <c r="EQ1" s="395"/>
      <c r="ER1" s="395"/>
      <c r="ES1" s="395"/>
      <c r="ET1" s="395"/>
      <c r="EU1" s="395"/>
      <c r="EV1" s="395"/>
      <c r="EW1" s="395"/>
      <c r="EX1" s="395"/>
      <c r="EY1" s="395"/>
      <c r="EZ1" s="395"/>
      <c r="FA1" s="395"/>
      <c r="FB1" s="395"/>
      <c r="FC1" s="395"/>
      <c r="FD1" s="395"/>
      <c r="FE1" s="395"/>
      <c r="FF1" s="395" t="s">
        <v>40</v>
      </c>
      <c r="FG1" s="395"/>
      <c r="FH1" s="395"/>
      <c r="FI1" s="395"/>
      <c r="FJ1" s="395"/>
      <c r="FK1" s="395"/>
      <c r="FL1" s="395"/>
      <c r="FM1" s="395"/>
      <c r="FN1" s="395"/>
      <c r="FO1" s="395"/>
      <c r="FP1" s="395"/>
      <c r="FQ1" s="395"/>
      <c r="FR1" s="395"/>
      <c r="FS1" s="395"/>
      <c r="FT1" s="395"/>
      <c r="FU1" s="395"/>
      <c r="FV1" s="395"/>
      <c r="FW1" s="395"/>
      <c r="FX1" s="395"/>
      <c r="FY1" s="395"/>
      <c r="FZ1" s="395"/>
      <c r="GA1" s="395"/>
      <c r="GB1" s="395"/>
      <c r="GC1" s="395"/>
      <c r="GD1" s="400" t="s">
        <v>39</v>
      </c>
      <c r="GE1" s="400"/>
      <c r="GF1" s="400"/>
      <c r="GG1" s="400"/>
      <c r="GH1" s="400"/>
      <c r="GI1" s="400"/>
      <c r="GJ1" s="400"/>
      <c r="GK1" s="400"/>
      <c r="GL1" s="400"/>
      <c r="GM1" s="400"/>
      <c r="GN1" s="400"/>
      <c r="GO1" s="400"/>
      <c r="GP1" s="400"/>
      <c r="GQ1" s="400"/>
      <c r="GR1" s="400"/>
      <c r="GS1" s="400"/>
      <c r="GT1" s="400"/>
      <c r="GU1" s="400"/>
      <c r="GV1" s="400"/>
      <c r="GW1" s="400"/>
      <c r="GX1" s="400"/>
      <c r="GY1" s="400"/>
      <c r="GZ1" s="400"/>
      <c r="HA1" s="400"/>
      <c r="HB1" s="398" t="s">
        <v>38</v>
      </c>
      <c r="HC1" s="398"/>
      <c r="HD1" s="398"/>
      <c r="HE1" s="399" t="s">
        <v>38</v>
      </c>
      <c r="HF1" s="399"/>
      <c r="HG1" s="399"/>
    </row>
    <row r="2" spans="1:215" ht="29.55" customHeight="1">
      <c r="A2" s="382" t="s">
        <v>37</v>
      </c>
      <c r="B2" s="384" t="s">
        <v>36</v>
      </c>
      <c r="C2" s="386" t="s">
        <v>35</v>
      </c>
      <c r="D2" s="388" t="s">
        <v>34</v>
      </c>
      <c r="E2" s="390" t="s">
        <v>33</v>
      </c>
      <c r="F2" s="28" t="s">
        <v>31</v>
      </c>
      <c r="G2" s="28" t="s">
        <v>30</v>
      </c>
      <c r="H2" s="28" t="s">
        <v>29</v>
      </c>
      <c r="I2" s="28" t="s">
        <v>28</v>
      </c>
      <c r="J2" s="29" t="s">
        <v>27</v>
      </c>
      <c r="K2" s="28" t="s">
        <v>26</v>
      </c>
      <c r="L2" s="28" t="s">
        <v>25</v>
      </c>
      <c r="M2" s="28" t="s">
        <v>24</v>
      </c>
      <c r="N2" s="28" t="s">
        <v>31</v>
      </c>
      <c r="O2" s="28" t="s">
        <v>30</v>
      </c>
      <c r="P2" s="28" t="s">
        <v>29</v>
      </c>
      <c r="Q2" s="28" t="s">
        <v>28</v>
      </c>
      <c r="R2" s="29" t="s">
        <v>27</v>
      </c>
      <c r="S2" s="28" t="s">
        <v>26</v>
      </c>
      <c r="T2" s="28" t="s">
        <v>25</v>
      </c>
      <c r="U2" s="28" t="s">
        <v>24</v>
      </c>
      <c r="V2" s="28" t="s">
        <v>31</v>
      </c>
      <c r="W2" s="28" t="s">
        <v>30</v>
      </c>
      <c r="X2" s="28" t="s">
        <v>29</v>
      </c>
      <c r="Y2" s="28" t="s">
        <v>28</v>
      </c>
      <c r="Z2" s="29" t="s">
        <v>27</v>
      </c>
      <c r="AA2" s="28" t="s">
        <v>26</v>
      </c>
      <c r="AB2" s="28" t="s">
        <v>25</v>
      </c>
      <c r="AC2" s="28" t="s">
        <v>24</v>
      </c>
      <c r="AD2" s="379" t="s">
        <v>23</v>
      </c>
      <c r="AE2" s="380"/>
      <c r="AF2" s="380"/>
      <c r="AG2" s="380"/>
      <c r="AH2" s="380"/>
      <c r="AI2" s="380"/>
      <c r="AJ2" s="380"/>
      <c r="AK2" s="381"/>
      <c r="AL2" s="379" t="s">
        <v>22</v>
      </c>
      <c r="AM2" s="380"/>
      <c r="AN2" s="380"/>
      <c r="AO2" s="380"/>
      <c r="AP2" s="380"/>
      <c r="AQ2" s="380"/>
      <c r="AR2" s="380"/>
      <c r="AS2" s="381"/>
      <c r="AT2" s="379" t="s">
        <v>21</v>
      </c>
      <c r="AU2" s="380"/>
      <c r="AV2" s="380"/>
      <c r="AW2" s="380"/>
      <c r="AX2" s="380"/>
      <c r="AY2" s="380"/>
      <c r="AZ2" s="380"/>
      <c r="BA2" s="381"/>
      <c r="BB2" s="394"/>
      <c r="BC2" s="394"/>
      <c r="BD2" s="394"/>
      <c r="BE2" s="394"/>
      <c r="BF2" s="394"/>
      <c r="BG2" s="394"/>
      <c r="BH2" s="394"/>
      <c r="BI2" s="394"/>
      <c r="BJ2" s="394"/>
      <c r="BK2" s="379" t="s">
        <v>23</v>
      </c>
      <c r="BL2" s="380"/>
      <c r="BM2" s="380"/>
      <c r="BN2" s="380"/>
      <c r="BO2" s="380"/>
      <c r="BP2" s="380"/>
      <c r="BQ2" s="380"/>
      <c r="BR2" s="381"/>
      <c r="BS2" s="379" t="s">
        <v>22</v>
      </c>
      <c r="BT2" s="380"/>
      <c r="BU2" s="380"/>
      <c r="BV2" s="380"/>
      <c r="BW2" s="380"/>
      <c r="BX2" s="380"/>
      <c r="BY2" s="380"/>
      <c r="BZ2" s="381"/>
      <c r="CA2" s="379" t="s">
        <v>21</v>
      </c>
      <c r="CB2" s="380"/>
      <c r="CC2" s="380"/>
      <c r="CD2" s="380"/>
      <c r="CE2" s="380"/>
      <c r="CF2" s="380"/>
      <c r="CG2" s="380"/>
      <c r="CH2" s="381"/>
      <c r="CI2" s="379" t="s">
        <v>23</v>
      </c>
      <c r="CJ2" s="380"/>
      <c r="CK2" s="380"/>
      <c r="CL2" s="380"/>
      <c r="CM2" s="380"/>
      <c r="CN2" s="380"/>
      <c r="CO2" s="380"/>
      <c r="CP2" s="381"/>
      <c r="CQ2" s="379" t="s">
        <v>22</v>
      </c>
      <c r="CR2" s="380"/>
      <c r="CS2" s="380"/>
      <c r="CT2" s="380"/>
      <c r="CU2" s="380"/>
      <c r="CV2" s="380"/>
      <c r="CW2" s="380"/>
      <c r="CX2" s="381"/>
      <c r="CY2" s="379" t="s">
        <v>21</v>
      </c>
      <c r="CZ2" s="380"/>
      <c r="DA2" s="380"/>
      <c r="DB2" s="380"/>
      <c r="DC2" s="380"/>
      <c r="DD2" s="380"/>
      <c r="DE2" s="380"/>
      <c r="DF2" s="381"/>
      <c r="DG2" s="379" t="s">
        <v>23</v>
      </c>
      <c r="DH2" s="380"/>
      <c r="DI2" s="380"/>
      <c r="DJ2" s="380"/>
      <c r="DK2" s="380"/>
      <c r="DL2" s="380"/>
      <c r="DM2" s="380"/>
      <c r="DN2" s="381"/>
      <c r="DO2" s="379" t="s">
        <v>22</v>
      </c>
      <c r="DP2" s="380"/>
      <c r="DQ2" s="380"/>
      <c r="DR2" s="380"/>
      <c r="DS2" s="380"/>
      <c r="DT2" s="380"/>
      <c r="DU2" s="380"/>
      <c r="DV2" s="381"/>
      <c r="DW2" s="379" t="s">
        <v>21</v>
      </c>
      <c r="DX2" s="380"/>
      <c r="DY2" s="380"/>
      <c r="DZ2" s="380"/>
      <c r="EA2" s="380"/>
      <c r="EB2" s="380"/>
      <c r="EC2" s="380"/>
      <c r="ED2" s="381"/>
      <c r="EE2" s="396"/>
      <c r="EF2" s="397"/>
      <c r="EG2" s="397"/>
      <c r="EH2" s="379" t="s">
        <v>23</v>
      </c>
      <c r="EI2" s="380"/>
      <c r="EJ2" s="380"/>
      <c r="EK2" s="380"/>
      <c r="EL2" s="380"/>
      <c r="EM2" s="380"/>
      <c r="EN2" s="380"/>
      <c r="EO2" s="381"/>
      <c r="EP2" s="379" t="s">
        <v>22</v>
      </c>
      <c r="EQ2" s="380"/>
      <c r="ER2" s="380"/>
      <c r="ES2" s="380"/>
      <c r="ET2" s="380"/>
      <c r="EU2" s="380"/>
      <c r="EV2" s="380"/>
      <c r="EW2" s="381"/>
      <c r="EX2" s="379" t="s">
        <v>21</v>
      </c>
      <c r="EY2" s="380"/>
      <c r="EZ2" s="380"/>
      <c r="FA2" s="380"/>
      <c r="FB2" s="380"/>
      <c r="FC2" s="380"/>
      <c r="FD2" s="380"/>
      <c r="FE2" s="381"/>
      <c r="FF2" s="379" t="s">
        <v>23</v>
      </c>
      <c r="FG2" s="380"/>
      <c r="FH2" s="380"/>
      <c r="FI2" s="380"/>
      <c r="FJ2" s="380"/>
      <c r="FK2" s="380"/>
      <c r="FL2" s="380"/>
      <c r="FM2" s="381"/>
      <c r="FN2" s="379" t="s">
        <v>22</v>
      </c>
      <c r="FO2" s="380"/>
      <c r="FP2" s="380"/>
      <c r="FQ2" s="380"/>
      <c r="FR2" s="380"/>
      <c r="FS2" s="380"/>
      <c r="FT2" s="380"/>
      <c r="FU2" s="381"/>
      <c r="FV2" s="379" t="s">
        <v>21</v>
      </c>
      <c r="FW2" s="380"/>
      <c r="FX2" s="380"/>
      <c r="FY2" s="380"/>
      <c r="FZ2" s="380"/>
      <c r="GA2" s="380"/>
      <c r="GB2" s="380"/>
      <c r="GC2" s="381"/>
      <c r="GD2" s="379" t="s">
        <v>23</v>
      </c>
      <c r="GE2" s="380"/>
      <c r="GF2" s="380"/>
      <c r="GG2" s="380"/>
      <c r="GH2" s="380"/>
      <c r="GI2" s="380"/>
      <c r="GJ2" s="380"/>
      <c r="GK2" s="381"/>
      <c r="GL2" s="379" t="s">
        <v>22</v>
      </c>
      <c r="GM2" s="380"/>
      <c r="GN2" s="380"/>
      <c r="GO2" s="380"/>
      <c r="GP2" s="380"/>
      <c r="GQ2" s="380"/>
      <c r="GR2" s="380"/>
      <c r="GS2" s="381"/>
      <c r="GT2" s="379" t="s">
        <v>21</v>
      </c>
      <c r="GU2" s="380"/>
      <c r="GV2" s="380"/>
      <c r="GW2" s="380"/>
      <c r="GX2" s="380"/>
      <c r="GY2" s="380"/>
      <c r="GZ2" s="380"/>
      <c r="HA2" s="381"/>
      <c r="HB2" s="398"/>
      <c r="HC2" s="398"/>
      <c r="HD2" s="398"/>
      <c r="HE2" s="399"/>
      <c r="HF2" s="399"/>
      <c r="HG2" s="399"/>
    </row>
    <row r="3" spans="1:215" ht="14.55" customHeight="1" thickBot="1">
      <c r="A3" s="383"/>
      <c r="B3" s="385"/>
      <c r="C3" s="387"/>
      <c r="D3" s="389"/>
      <c r="E3" s="391"/>
      <c r="F3" s="379" t="s">
        <v>23</v>
      </c>
      <c r="G3" s="380"/>
      <c r="H3" s="380"/>
      <c r="I3" s="380"/>
      <c r="J3" s="380"/>
      <c r="K3" s="380"/>
      <c r="L3" s="380"/>
      <c r="M3" s="381"/>
      <c r="N3" s="379" t="s">
        <v>22</v>
      </c>
      <c r="O3" s="380"/>
      <c r="P3" s="380"/>
      <c r="Q3" s="380"/>
      <c r="R3" s="380"/>
      <c r="S3" s="380"/>
      <c r="T3" s="380"/>
      <c r="U3" s="381"/>
      <c r="V3" s="379" t="s">
        <v>21</v>
      </c>
      <c r="W3" s="380"/>
      <c r="X3" s="380"/>
      <c r="Y3" s="380"/>
      <c r="Z3" s="380"/>
      <c r="AA3" s="380"/>
      <c r="AB3" s="380"/>
      <c r="AC3" s="381"/>
      <c r="AD3" s="27" t="s">
        <v>31</v>
      </c>
      <c r="AE3" s="27" t="s">
        <v>30</v>
      </c>
      <c r="AF3" s="28" t="s">
        <v>29</v>
      </c>
      <c r="AG3" s="27" t="s">
        <v>28</v>
      </c>
      <c r="AH3" s="27" t="s">
        <v>27</v>
      </c>
      <c r="AI3" s="27" t="s">
        <v>26</v>
      </c>
      <c r="AJ3" s="28" t="s">
        <v>25</v>
      </c>
      <c r="AK3" s="27" t="s">
        <v>24</v>
      </c>
      <c r="AL3" s="27" t="s">
        <v>31</v>
      </c>
      <c r="AM3" s="27" t="s">
        <v>30</v>
      </c>
      <c r="AN3" s="28" t="s">
        <v>29</v>
      </c>
      <c r="AO3" s="27" t="s">
        <v>28</v>
      </c>
      <c r="AP3" s="27" t="s">
        <v>27</v>
      </c>
      <c r="AQ3" s="27" t="s">
        <v>26</v>
      </c>
      <c r="AR3" s="28" t="s">
        <v>25</v>
      </c>
      <c r="AS3" s="27" t="s">
        <v>24</v>
      </c>
      <c r="AT3" s="27" t="s">
        <v>31</v>
      </c>
      <c r="AU3" s="27" t="s">
        <v>30</v>
      </c>
      <c r="AV3" s="28" t="s">
        <v>29</v>
      </c>
      <c r="AW3" s="27" t="s">
        <v>28</v>
      </c>
      <c r="AX3" s="27" t="s">
        <v>27</v>
      </c>
      <c r="AY3" s="27" t="s">
        <v>26</v>
      </c>
      <c r="AZ3" s="28" t="s">
        <v>25</v>
      </c>
      <c r="BA3" s="27" t="s">
        <v>24</v>
      </c>
      <c r="BB3" s="27" t="s">
        <v>31</v>
      </c>
      <c r="BC3" s="27" t="s">
        <v>30</v>
      </c>
      <c r="BD3" s="28" t="s">
        <v>29</v>
      </c>
      <c r="BE3" s="27" t="s">
        <v>28</v>
      </c>
      <c r="BF3" s="27" t="s">
        <v>27</v>
      </c>
      <c r="BG3" s="27" t="s">
        <v>26</v>
      </c>
      <c r="BH3" s="28" t="s">
        <v>25</v>
      </c>
      <c r="BI3" s="27" t="s">
        <v>24</v>
      </c>
      <c r="BJ3" s="27"/>
      <c r="BK3" s="24" t="s">
        <v>31</v>
      </c>
      <c r="BL3" s="24" t="s">
        <v>30</v>
      </c>
      <c r="BM3" s="25" t="s">
        <v>29</v>
      </c>
      <c r="BN3" s="24" t="s">
        <v>28</v>
      </c>
      <c r="BO3" s="24" t="s">
        <v>27</v>
      </c>
      <c r="BP3" s="24" t="s">
        <v>26</v>
      </c>
      <c r="BQ3" s="25" t="s">
        <v>25</v>
      </c>
      <c r="BR3" s="24" t="s">
        <v>24</v>
      </c>
      <c r="BS3" s="24" t="s">
        <v>31</v>
      </c>
      <c r="BT3" s="24" t="s">
        <v>30</v>
      </c>
      <c r="BU3" s="25" t="s">
        <v>29</v>
      </c>
      <c r="BV3" s="24" t="s">
        <v>28</v>
      </c>
      <c r="BW3" s="24" t="s">
        <v>27</v>
      </c>
      <c r="BX3" s="24" t="s">
        <v>26</v>
      </c>
      <c r="BY3" s="25" t="s">
        <v>25</v>
      </c>
      <c r="BZ3" s="24" t="s">
        <v>24</v>
      </c>
      <c r="CA3" s="24" t="s">
        <v>31</v>
      </c>
      <c r="CB3" s="24" t="s">
        <v>30</v>
      </c>
      <c r="CC3" s="25" t="s">
        <v>29</v>
      </c>
      <c r="CD3" s="24" t="s">
        <v>28</v>
      </c>
      <c r="CE3" s="24" t="s">
        <v>27</v>
      </c>
      <c r="CF3" s="24" t="s">
        <v>26</v>
      </c>
      <c r="CG3" s="25" t="s">
        <v>25</v>
      </c>
      <c r="CH3" s="24" t="s">
        <v>24</v>
      </c>
      <c r="CI3" s="24" t="s">
        <v>31</v>
      </c>
      <c r="CJ3" s="24" t="s">
        <v>30</v>
      </c>
      <c r="CK3" s="25" t="s">
        <v>29</v>
      </c>
      <c r="CL3" s="24" t="s">
        <v>28</v>
      </c>
      <c r="CM3" s="24" t="s">
        <v>27</v>
      </c>
      <c r="CN3" s="24" t="s">
        <v>26</v>
      </c>
      <c r="CO3" s="25" t="s">
        <v>25</v>
      </c>
      <c r="CP3" s="24" t="s">
        <v>24</v>
      </c>
      <c r="CQ3" s="24" t="s">
        <v>31</v>
      </c>
      <c r="CR3" s="24" t="s">
        <v>30</v>
      </c>
      <c r="CS3" s="25" t="s">
        <v>29</v>
      </c>
      <c r="CT3" s="24" t="s">
        <v>28</v>
      </c>
      <c r="CU3" s="24" t="s">
        <v>27</v>
      </c>
      <c r="CV3" s="24" t="s">
        <v>26</v>
      </c>
      <c r="CW3" s="25" t="s">
        <v>25</v>
      </c>
      <c r="CX3" s="24" t="s">
        <v>24</v>
      </c>
      <c r="CY3" s="24" t="s">
        <v>31</v>
      </c>
      <c r="CZ3" s="24" t="s">
        <v>30</v>
      </c>
      <c r="DA3" s="25" t="s">
        <v>29</v>
      </c>
      <c r="DB3" s="24" t="s">
        <v>28</v>
      </c>
      <c r="DC3" s="24" t="s">
        <v>27</v>
      </c>
      <c r="DD3" s="24" t="s">
        <v>26</v>
      </c>
      <c r="DE3" s="25" t="s">
        <v>25</v>
      </c>
      <c r="DF3" s="24" t="s">
        <v>24</v>
      </c>
      <c r="DG3" s="24" t="s">
        <v>31</v>
      </c>
      <c r="DH3" s="24" t="s">
        <v>30</v>
      </c>
      <c r="DI3" s="25" t="s">
        <v>29</v>
      </c>
      <c r="DJ3" s="24" t="s">
        <v>28</v>
      </c>
      <c r="DK3" s="24" t="s">
        <v>27</v>
      </c>
      <c r="DL3" s="24" t="s">
        <v>26</v>
      </c>
      <c r="DM3" s="25" t="s">
        <v>25</v>
      </c>
      <c r="DN3" s="24" t="s">
        <v>24</v>
      </c>
      <c r="DO3" s="24" t="s">
        <v>31</v>
      </c>
      <c r="DP3" s="24" t="s">
        <v>30</v>
      </c>
      <c r="DQ3" s="25" t="s">
        <v>29</v>
      </c>
      <c r="DR3" s="24" t="s">
        <v>28</v>
      </c>
      <c r="DS3" s="24" t="s">
        <v>27</v>
      </c>
      <c r="DT3" s="24" t="s">
        <v>26</v>
      </c>
      <c r="DU3" s="25" t="s">
        <v>25</v>
      </c>
      <c r="DV3" s="24" t="s">
        <v>24</v>
      </c>
      <c r="DW3" s="24" t="s">
        <v>31</v>
      </c>
      <c r="DX3" s="24" t="s">
        <v>30</v>
      </c>
      <c r="DY3" s="25" t="s">
        <v>29</v>
      </c>
      <c r="DZ3" s="24" t="s">
        <v>28</v>
      </c>
      <c r="EA3" s="24" t="s">
        <v>27</v>
      </c>
      <c r="EB3" s="24" t="s">
        <v>26</v>
      </c>
      <c r="EC3" s="25" t="s">
        <v>25</v>
      </c>
      <c r="ED3" s="24" t="s">
        <v>24</v>
      </c>
      <c r="EE3" s="26" t="s">
        <v>22</v>
      </c>
      <c r="EF3" s="26" t="s">
        <v>21</v>
      </c>
      <c r="EG3" s="26" t="s">
        <v>32</v>
      </c>
      <c r="EH3" s="24" t="s">
        <v>31</v>
      </c>
      <c r="EI3" s="24" t="s">
        <v>30</v>
      </c>
      <c r="EJ3" s="25" t="s">
        <v>29</v>
      </c>
      <c r="EK3" s="24" t="s">
        <v>28</v>
      </c>
      <c r="EL3" s="24" t="s">
        <v>27</v>
      </c>
      <c r="EM3" s="24" t="s">
        <v>26</v>
      </c>
      <c r="EN3" s="25" t="s">
        <v>25</v>
      </c>
      <c r="EO3" s="24" t="s">
        <v>24</v>
      </c>
      <c r="EP3" s="24" t="s">
        <v>31</v>
      </c>
      <c r="EQ3" s="24" t="s">
        <v>30</v>
      </c>
      <c r="ER3" s="25" t="s">
        <v>29</v>
      </c>
      <c r="ES3" s="24" t="s">
        <v>28</v>
      </c>
      <c r="ET3" s="24" t="s">
        <v>27</v>
      </c>
      <c r="EU3" s="24" t="s">
        <v>26</v>
      </c>
      <c r="EV3" s="25" t="s">
        <v>25</v>
      </c>
      <c r="EW3" s="24" t="s">
        <v>24</v>
      </c>
      <c r="EX3" s="24" t="s">
        <v>31</v>
      </c>
      <c r="EY3" s="24" t="s">
        <v>30</v>
      </c>
      <c r="EZ3" s="25" t="s">
        <v>29</v>
      </c>
      <c r="FA3" s="24" t="s">
        <v>28</v>
      </c>
      <c r="FB3" s="24" t="s">
        <v>27</v>
      </c>
      <c r="FC3" s="24" t="s">
        <v>26</v>
      </c>
      <c r="FD3" s="25" t="s">
        <v>25</v>
      </c>
      <c r="FE3" s="24" t="s">
        <v>24</v>
      </c>
      <c r="FF3" s="24" t="s">
        <v>31</v>
      </c>
      <c r="FG3" s="24" t="s">
        <v>30</v>
      </c>
      <c r="FH3" s="25" t="s">
        <v>29</v>
      </c>
      <c r="FI3" s="24" t="s">
        <v>28</v>
      </c>
      <c r="FJ3" s="24" t="s">
        <v>27</v>
      </c>
      <c r="FK3" s="24" t="s">
        <v>26</v>
      </c>
      <c r="FL3" s="25" t="s">
        <v>25</v>
      </c>
      <c r="FM3" s="24" t="s">
        <v>24</v>
      </c>
      <c r="FN3" s="24" t="s">
        <v>31</v>
      </c>
      <c r="FO3" s="24" t="s">
        <v>30</v>
      </c>
      <c r="FP3" s="25" t="s">
        <v>29</v>
      </c>
      <c r="FQ3" s="24" t="s">
        <v>28</v>
      </c>
      <c r="FR3" s="24" t="s">
        <v>27</v>
      </c>
      <c r="FS3" s="24" t="s">
        <v>26</v>
      </c>
      <c r="FT3" s="25" t="s">
        <v>25</v>
      </c>
      <c r="FU3" s="24" t="s">
        <v>24</v>
      </c>
      <c r="FV3" s="24" t="s">
        <v>31</v>
      </c>
      <c r="FW3" s="24" t="s">
        <v>30</v>
      </c>
      <c r="FX3" s="25" t="s">
        <v>29</v>
      </c>
      <c r="FY3" s="24" t="s">
        <v>28</v>
      </c>
      <c r="FZ3" s="24" t="s">
        <v>27</v>
      </c>
      <c r="GA3" s="24" t="s">
        <v>26</v>
      </c>
      <c r="GB3" s="25" t="s">
        <v>25</v>
      </c>
      <c r="GC3" s="24" t="s">
        <v>24</v>
      </c>
      <c r="GD3" s="24" t="s">
        <v>31</v>
      </c>
      <c r="GE3" s="24" t="s">
        <v>30</v>
      </c>
      <c r="GF3" s="25" t="s">
        <v>29</v>
      </c>
      <c r="GG3" s="24" t="s">
        <v>28</v>
      </c>
      <c r="GH3" s="24" t="s">
        <v>27</v>
      </c>
      <c r="GI3" s="24" t="s">
        <v>26</v>
      </c>
      <c r="GJ3" s="25" t="s">
        <v>25</v>
      </c>
      <c r="GK3" s="24" t="s">
        <v>24</v>
      </c>
      <c r="GL3" s="24" t="s">
        <v>31</v>
      </c>
      <c r="GM3" s="24" t="s">
        <v>30</v>
      </c>
      <c r="GN3" s="25" t="s">
        <v>29</v>
      </c>
      <c r="GO3" s="24" t="s">
        <v>28</v>
      </c>
      <c r="GP3" s="24" t="s">
        <v>27</v>
      </c>
      <c r="GQ3" s="24" t="s">
        <v>26</v>
      </c>
      <c r="GR3" s="25" t="s">
        <v>25</v>
      </c>
      <c r="GS3" s="24" t="s">
        <v>24</v>
      </c>
      <c r="GT3" s="24" t="s">
        <v>31</v>
      </c>
      <c r="GU3" s="24" t="s">
        <v>30</v>
      </c>
      <c r="GV3" s="25" t="s">
        <v>29</v>
      </c>
      <c r="GW3" s="24" t="s">
        <v>28</v>
      </c>
      <c r="GX3" s="24" t="s">
        <v>27</v>
      </c>
      <c r="GY3" s="24" t="s">
        <v>26</v>
      </c>
      <c r="GZ3" s="25" t="s">
        <v>25</v>
      </c>
      <c r="HA3" s="24" t="s">
        <v>24</v>
      </c>
      <c r="HB3" s="23" t="s">
        <v>23</v>
      </c>
      <c r="HC3" s="23" t="s">
        <v>22</v>
      </c>
      <c r="HD3" s="23" t="s">
        <v>21</v>
      </c>
      <c r="HE3" s="22" t="s">
        <v>23</v>
      </c>
      <c r="HF3" s="21" t="s">
        <v>22</v>
      </c>
      <c r="HG3" s="20" t="s">
        <v>21</v>
      </c>
    </row>
    <row r="4" spans="1:215" ht="15" thickBot="1">
      <c r="A4" s="375" t="s">
        <v>20</v>
      </c>
      <c r="B4" s="14" t="s">
        <v>19</v>
      </c>
      <c r="C4" s="13">
        <v>29.035239600000001</v>
      </c>
      <c r="D4" s="13">
        <v>80.999319560000004</v>
      </c>
      <c r="E4" s="13">
        <v>1017</v>
      </c>
      <c r="F4" s="12">
        <v>6.2</v>
      </c>
      <c r="G4" s="11">
        <v>7.91</v>
      </c>
      <c r="H4" s="12">
        <v>55.5</v>
      </c>
      <c r="I4" s="12">
        <v>0.2</v>
      </c>
      <c r="J4" s="12">
        <v>0</v>
      </c>
      <c r="K4" s="12">
        <v>0</v>
      </c>
      <c r="L4" s="12">
        <v>0</v>
      </c>
      <c r="M4" s="11">
        <v>7.1</v>
      </c>
      <c r="N4" s="10">
        <v>7.1</v>
      </c>
      <c r="O4" s="15">
        <v>6.11</v>
      </c>
      <c r="P4" s="10">
        <v>119.5</v>
      </c>
      <c r="Q4" s="10">
        <v>1.6</v>
      </c>
      <c r="R4" s="10">
        <v>0</v>
      </c>
      <c r="S4" s="10" t="s">
        <v>0</v>
      </c>
      <c r="T4" s="10">
        <v>0.05</v>
      </c>
      <c r="U4" s="15">
        <v>4</v>
      </c>
      <c r="V4" s="8" t="s">
        <v>0</v>
      </c>
      <c r="W4" s="18" t="s">
        <v>0</v>
      </c>
      <c r="X4" s="8" t="s">
        <v>0</v>
      </c>
      <c r="Y4" s="8" t="s">
        <v>0</v>
      </c>
      <c r="Z4" s="8" t="s">
        <v>0</v>
      </c>
      <c r="AA4" s="8" t="s">
        <v>0</v>
      </c>
      <c r="AB4" s="8" t="s">
        <v>0</v>
      </c>
      <c r="AC4" s="18" t="s">
        <v>0</v>
      </c>
      <c r="AD4" s="6">
        <v>7</v>
      </c>
      <c r="AE4" s="6">
        <v>7</v>
      </c>
      <c r="AF4" s="6">
        <v>500</v>
      </c>
      <c r="AG4" s="6">
        <v>8.3000000000000007</v>
      </c>
      <c r="AH4" s="6">
        <v>1.9E-2</v>
      </c>
      <c r="AI4" s="6">
        <v>0.03</v>
      </c>
      <c r="AJ4" s="6">
        <v>0.48</v>
      </c>
      <c r="AK4" s="6">
        <v>25</v>
      </c>
      <c r="AL4" s="6">
        <v>7</v>
      </c>
      <c r="AM4" s="6">
        <v>7</v>
      </c>
      <c r="AN4" s="6">
        <v>500</v>
      </c>
      <c r="AO4" s="6">
        <v>8.3000000000000007</v>
      </c>
      <c r="AP4" s="6">
        <v>1.9E-2</v>
      </c>
      <c r="AQ4" s="6">
        <v>0.03</v>
      </c>
      <c r="AR4" s="6">
        <v>0.48</v>
      </c>
      <c r="AS4" s="6">
        <v>25</v>
      </c>
      <c r="AT4" s="6">
        <v>7</v>
      </c>
      <c r="AU4" s="6">
        <v>7</v>
      </c>
      <c r="AV4" s="6">
        <v>500</v>
      </c>
      <c r="AW4" s="6">
        <v>8.3000000000000007</v>
      </c>
      <c r="AX4" s="6">
        <v>1.9E-2</v>
      </c>
      <c r="AY4" s="6">
        <v>0.03</v>
      </c>
      <c r="AZ4" s="6">
        <v>0.48</v>
      </c>
      <c r="BA4" s="6">
        <v>25</v>
      </c>
      <c r="BB4" s="6">
        <v>4</v>
      </c>
      <c r="BC4" s="6">
        <v>5</v>
      </c>
      <c r="BD4" s="6">
        <v>3</v>
      </c>
      <c r="BE4" s="6">
        <v>2</v>
      </c>
      <c r="BF4" s="6">
        <v>5</v>
      </c>
      <c r="BG4" s="6">
        <v>3</v>
      </c>
      <c r="BH4" s="6">
        <v>2</v>
      </c>
      <c r="BI4" s="6">
        <v>5</v>
      </c>
      <c r="BJ4" s="6">
        <f>SUM(BB4:BI4)</f>
        <v>29</v>
      </c>
      <c r="BK4" s="6">
        <f t="shared" ref="BK4:BK15" si="0">COUNTIF(F4,"NA")</f>
        <v>0</v>
      </c>
      <c r="BL4" s="6">
        <f t="shared" ref="BL4:BL15" si="1">COUNTIF(G4,"NA")</f>
        <v>0</v>
      </c>
      <c r="BM4" s="6">
        <f t="shared" ref="BM4:BM15" si="2">COUNTIF(H4,"NA")</f>
        <v>0</v>
      </c>
      <c r="BN4" s="6">
        <f t="shared" ref="BN4:BN15" si="3">COUNTIF(I4,"NA")</f>
        <v>0</v>
      </c>
      <c r="BO4" s="6">
        <f t="shared" ref="BO4:BO15" si="4">COUNTIF(J4,"NA")</f>
        <v>0</v>
      </c>
      <c r="BP4" s="6">
        <f t="shared" ref="BP4:BP15" si="5">COUNTIF(K4,"NA")</f>
        <v>0</v>
      </c>
      <c r="BQ4" s="6">
        <f t="shared" ref="BQ4:BQ15" si="6">COUNTIF(L4,"NA")</f>
        <v>0</v>
      </c>
      <c r="BR4" s="6">
        <f t="shared" ref="BR4:BR15" si="7">COUNTIF(M4,"NA")</f>
        <v>0</v>
      </c>
      <c r="BS4" s="6">
        <f t="shared" ref="BS4:BS15" si="8">COUNTIF(N4,"NA")</f>
        <v>0</v>
      </c>
      <c r="BT4" s="6">
        <f t="shared" ref="BT4:BT15" si="9">COUNTIF(O4,"NA")</f>
        <v>0</v>
      </c>
      <c r="BU4" s="6">
        <f t="shared" ref="BU4:BU15" si="10">COUNTIF(P4,"NA")</f>
        <v>0</v>
      </c>
      <c r="BV4" s="6">
        <f t="shared" ref="BV4:BV15" si="11">COUNTIF(Q4,"NA")</f>
        <v>0</v>
      </c>
      <c r="BW4" s="6">
        <f t="shared" ref="BW4:BW15" si="12">COUNTIF(R4,"NA")</f>
        <v>0</v>
      </c>
      <c r="BX4" s="6">
        <f t="shared" ref="BX4:BX15" si="13">COUNTIF(S4,"NA")</f>
        <v>1</v>
      </c>
      <c r="BY4" s="6">
        <f t="shared" ref="BY4:BY15" si="14">COUNTIF(T4,"NA")</f>
        <v>0</v>
      </c>
      <c r="BZ4" s="6">
        <f t="shared" ref="BZ4:BZ15" si="15">COUNTIF(U4,"NA")</f>
        <v>0</v>
      </c>
      <c r="CA4" s="6">
        <f t="shared" ref="CA4:CA15" si="16">COUNTIF(V4,"NA")</f>
        <v>1</v>
      </c>
      <c r="CB4" s="6">
        <f t="shared" ref="CB4:CB15" si="17">COUNTIF(W4,"NA")</f>
        <v>1</v>
      </c>
      <c r="CC4" s="6">
        <f t="shared" ref="CC4:CC15" si="18">COUNTIF(X4,"NA")</f>
        <v>1</v>
      </c>
      <c r="CD4" s="6">
        <f t="shared" ref="CD4:CD15" si="19">COUNTIF(Y4,"NA")</f>
        <v>1</v>
      </c>
      <c r="CE4" s="6">
        <f t="shared" ref="CE4:CE15" si="20">COUNTIF(Z4,"NA")</f>
        <v>1</v>
      </c>
      <c r="CF4" s="6">
        <f t="shared" ref="CF4:CF15" si="21">COUNTIF(AA4,"NA")</f>
        <v>1</v>
      </c>
      <c r="CG4" s="6">
        <f t="shared" ref="CG4:CG15" si="22">COUNTIF(AB4,"NA")</f>
        <v>1</v>
      </c>
      <c r="CH4" s="6">
        <f t="shared" ref="CH4:CH15" si="23">COUNTIF(AC4,"NA")</f>
        <v>1</v>
      </c>
      <c r="CI4" s="6">
        <f t="shared" ref="CI4:CI15" si="24">COUNTIF(BK4,"0")</f>
        <v>1</v>
      </c>
      <c r="CJ4" s="6">
        <f t="shared" ref="CJ4:CJ15" si="25">COUNTIF(BL4,"0")</f>
        <v>1</v>
      </c>
      <c r="CK4" s="6">
        <f t="shared" ref="CK4:CK15" si="26">COUNTIF(BM4,"0")</f>
        <v>1</v>
      </c>
      <c r="CL4" s="6">
        <f t="shared" ref="CL4:CL15" si="27">COUNTIF(BN4,"0")</f>
        <v>1</v>
      </c>
      <c r="CM4" s="6">
        <f t="shared" ref="CM4:CM15" si="28">COUNTIF(BO4,"0")</f>
        <v>1</v>
      </c>
      <c r="CN4" s="6">
        <f t="shared" ref="CN4:CN15" si="29">COUNTIF(BP4,"0")</f>
        <v>1</v>
      </c>
      <c r="CO4" s="6">
        <f t="shared" ref="CO4:CO15" si="30">COUNTIF(BQ4,"0")</f>
        <v>1</v>
      </c>
      <c r="CP4" s="6">
        <f t="shared" ref="CP4:CP15" si="31">COUNTIF(BR4,"0")</f>
        <v>1</v>
      </c>
      <c r="CQ4" s="6">
        <f t="shared" ref="CQ4:CQ15" si="32">COUNTIF(BS4,"0")</f>
        <v>1</v>
      </c>
      <c r="CR4" s="6">
        <f t="shared" ref="CR4:CR15" si="33">COUNTIF(BT4,"0")</f>
        <v>1</v>
      </c>
      <c r="CS4" s="6">
        <f t="shared" ref="CS4:CS15" si="34">COUNTIF(BU4,"0")</f>
        <v>1</v>
      </c>
      <c r="CT4" s="6">
        <f t="shared" ref="CT4:CT15" si="35">COUNTIF(BV4,"0")</f>
        <v>1</v>
      </c>
      <c r="CU4" s="6">
        <f t="shared" ref="CU4:CU15" si="36">COUNTIF(BW4,"0")</f>
        <v>1</v>
      </c>
      <c r="CV4" s="6">
        <f t="shared" ref="CV4:CV15" si="37">COUNTIF(BX4,"0")</f>
        <v>0</v>
      </c>
      <c r="CW4" s="6">
        <f t="shared" ref="CW4:CW15" si="38">COUNTIF(BY4,"0")</f>
        <v>1</v>
      </c>
      <c r="CX4" s="6">
        <f t="shared" ref="CX4:CX15" si="39">COUNTIF(BZ4,"0")</f>
        <v>1</v>
      </c>
      <c r="CY4" s="6">
        <f t="shared" ref="CY4:CY15" si="40">COUNTIF(CA4,"0")</f>
        <v>0</v>
      </c>
      <c r="CZ4" s="6">
        <f t="shared" ref="CZ4:CZ15" si="41">COUNTIF(CB4,"0")</f>
        <v>0</v>
      </c>
      <c r="DA4" s="6">
        <f t="shared" ref="DA4:DA15" si="42">COUNTIF(CC4,"0")</f>
        <v>0</v>
      </c>
      <c r="DB4" s="6">
        <f t="shared" ref="DB4:DB15" si="43">COUNTIF(CD4,"0")</f>
        <v>0</v>
      </c>
      <c r="DC4" s="6">
        <f t="shared" ref="DC4:DC15" si="44">COUNTIF(CE4,"0")</f>
        <v>0</v>
      </c>
      <c r="DD4" s="6">
        <f t="shared" ref="DD4:DD15" si="45">COUNTIF(CF4,"0")</f>
        <v>0</v>
      </c>
      <c r="DE4" s="6">
        <f t="shared" ref="DE4:DE15" si="46">COUNTIF(CG4,"0")</f>
        <v>0</v>
      </c>
      <c r="DF4" s="6">
        <f t="shared" ref="DF4:DF15" si="47">COUNTIF(CH4,"0")</f>
        <v>0</v>
      </c>
      <c r="DG4" s="5">
        <f>CI4*BB4</f>
        <v>4</v>
      </c>
      <c r="DH4" s="5">
        <f>CJ4*BC4</f>
        <v>5</v>
      </c>
      <c r="DI4" s="5">
        <f t="shared" ref="DI4:DI15" si="48">CK4*BD4</f>
        <v>3</v>
      </c>
      <c r="DJ4" s="5">
        <f t="shared" ref="DJ4:DJ15" si="49">CL4*BE4</f>
        <v>2</v>
      </c>
      <c r="DK4" s="5">
        <f t="shared" ref="DK4:DK15" si="50">CM4*BF4</f>
        <v>5</v>
      </c>
      <c r="DL4" s="5">
        <f t="shared" ref="DL4:DL15" si="51">CN4*BG4</f>
        <v>3</v>
      </c>
      <c r="DM4" s="5">
        <f t="shared" ref="DM4:DM15" si="52">CO4*BH4</f>
        <v>2</v>
      </c>
      <c r="DN4" s="5">
        <f t="shared" ref="DN4:DN15" si="53">CP4*BI4</f>
        <v>5</v>
      </c>
      <c r="DO4" s="5">
        <f>CQ4*BB4</f>
        <v>4</v>
      </c>
      <c r="DP4" s="5">
        <f t="shared" ref="DP4:DP15" si="54">CR4*BC4</f>
        <v>5</v>
      </c>
      <c r="DQ4" s="5">
        <f t="shared" ref="DQ4:DQ15" si="55">CS4*BD4</f>
        <v>3</v>
      </c>
      <c r="DR4" s="5">
        <f t="shared" ref="DR4:DR15" si="56">CT4*BE4</f>
        <v>2</v>
      </c>
      <c r="DS4" s="5">
        <f t="shared" ref="DS4:DS15" si="57">CU4*BF4</f>
        <v>5</v>
      </c>
      <c r="DT4" s="5">
        <f t="shared" ref="DT4:DT15" si="58">CV4*BG4</f>
        <v>0</v>
      </c>
      <c r="DU4" s="5">
        <f t="shared" ref="DU4:DU15" si="59">CW4*BH4</f>
        <v>2</v>
      </c>
      <c r="DV4" s="5">
        <f t="shared" ref="DV4:DV15" si="60">CX4*BI4</f>
        <v>5</v>
      </c>
      <c r="DW4" s="5">
        <f t="shared" ref="DW4:DW15" si="61">CY4*BB4</f>
        <v>0</v>
      </c>
      <c r="DX4" s="5">
        <f t="shared" ref="DX4:DX15" si="62">CZ4*BC4</f>
        <v>0</v>
      </c>
      <c r="DY4" s="5">
        <f t="shared" ref="DY4:DY15" si="63">DA4*BD4</f>
        <v>0</v>
      </c>
      <c r="DZ4" s="5">
        <f t="shared" ref="DZ4:DZ15" si="64">DB4*BE4</f>
        <v>0</v>
      </c>
      <c r="EA4" s="5">
        <f t="shared" ref="EA4:EA15" si="65">DC4*BF4</f>
        <v>0</v>
      </c>
      <c r="EB4" s="5">
        <f t="shared" ref="EB4:EB15" si="66">DD4*BG4</f>
        <v>0</v>
      </c>
      <c r="EC4" s="5">
        <f t="shared" ref="EC4:EC15" si="67">DE4*BH4</f>
        <v>0</v>
      </c>
      <c r="ED4" s="5">
        <f t="shared" ref="ED4:ED15" si="68">DF4*BI4</f>
        <v>0</v>
      </c>
      <c r="EE4" s="5">
        <f>SUM(DG4:DN4)</f>
        <v>29</v>
      </c>
      <c r="EF4" s="5">
        <f>SUM(DO4:DV4)</f>
        <v>26</v>
      </c>
      <c r="EG4">
        <f>SUM(DW4:ED4)</f>
        <v>0</v>
      </c>
      <c r="EH4">
        <f>DG4/$EE4</f>
        <v>0.13793103448275862</v>
      </c>
      <c r="EI4">
        <f t="shared" ref="EI4:EI15" si="69">DH4/$EE4</f>
        <v>0.17241379310344829</v>
      </c>
      <c r="EJ4">
        <f t="shared" ref="EJ4:EJ15" si="70">DI4/$EE4</f>
        <v>0.10344827586206896</v>
      </c>
      <c r="EK4">
        <f t="shared" ref="EK4:EK15" si="71">DJ4/$EE4</f>
        <v>6.8965517241379309E-2</v>
      </c>
      <c r="EL4">
        <f t="shared" ref="EL4:EL15" si="72">DK4/$EE4</f>
        <v>0.17241379310344829</v>
      </c>
      <c r="EM4">
        <f t="shared" ref="EM4:EM15" si="73">DL4/$EE4</f>
        <v>0.10344827586206896</v>
      </c>
      <c r="EN4">
        <f t="shared" ref="EN4:EN15" si="74">DM4/$EE4</f>
        <v>6.8965517241379309E-2</v>
      </c>
      <c r="EO4">
        <f t="shared" ref="EO4:EO15" si="75">DN4/$EE4</f>
        <v>0.17241379310344829</v>
      </c>
      <c r="EP4">
        <f>DO4/$EF4</f>
        <v>0.15384615384615385</v>
      </c>
      <c r="EQ4">
        <f t="shared" ref="EQ4:EQ15" si="76">DP4/$EF4</f>
        <v>0.19230769230769232</v>
      </c>
      <c r="ER4">
        <f t="shared" ref="ER4:ER15" si="77">DQ4/$EF4</f>
        <v>0.11538461538461539</v>
      </c>
      <c r="ES4">
        <f t="shared" ref="ES4:ES15" si="78">DR4/$EF4</f>
        <v>7.6923076923076927E-2</v>
      </c>
      <c r="ET4">
        <f t="shared" ref="ET4:ET15" si="79">DS4/$EF4</f>
        <v>0.19230769230769232</v>
      </c>
      <c r="EU4">
        <f t="shared" ref="EU4:EU15" si="80">DT4/$EF4</f>
        <v>0</v>
      </c>
      <c r="EV4">
        <f t="shared" ref="EV4:EV15" si="81">DU4/$EF4</f>
        <v>7.6923076923076927E-2</v>
      </c>
      <c r="EW4">
        <f t="shared" ref="EW4:EW15" si="82">DV4/$EF4</f>
        <v>0.19230769230769232</v>
      </c>
      <c r="EX4" t="e">
        <f>DW4/$EG4</f>
        <v>#DIV/0!</v>
      </c>
      <c r="EY4" t="e">
        <f t="shared" ref="EY4:EY15" si="83">DX4/$EG4</f>
        <v>#DIV/0!</v>
      </c>
      <c r="EZ4" t="e">
        <f t="shared" ref="EZ4:EZ15" si="84">DY4/$EG4</f>
        <v>#DIV/0!</v>
      </c>
      <c r="FA4" t="e">
        <f t="shared" ref="FA4:FA15" si="85">DZ4/$EG4</f>
        <v>#DIV/0!</v>
      </c>
      <c r="FB4" t="e">
        <f t="shared" ref="FB4:FB15" si="86">EA4/$EG4</f>
        <v>#DIV/0!</v>
      </c>
      <c r="FC4" t="e">
        <f t="shared" ref="FC4:FC15" si="87">EB4/$EG4</f>
        <v>#DIV/0!</v>
      </c>
      <c r="FD4" t="e">
        <f t="shared" ref="FD4:FD15" si="88">EC4/$EG4</f>
        <v>#DIV/0!</v>
      </c>
      <c r="FE4" t="e">
        <f t="shared" ref="FE4:FE15" si="89">ED4/$EG4</f>
        <v>#DIV/0!</v>
      </c>
      <c r="FF4">
        <f>F4/AD4*100</f>
        <v>88.571428571428584</v>
      </c>
      <c r="FG4">
        <f>G4/AE4*100</f>
        <v>113.00000000000001</v>
      </c>
      <c r="FH4">
        <f t="shared" ref="FH4:FH15" si="90">H4/AF4*100</f>
        <v>11.1</v>
      </c>
      <c r="FI4">
        <f t="shared" ref="FI4:FI15" si="91">I4/AG4*100</f>
        <v>2.4096385542168672</v>
      </c>
      <c r="FJ4">
        <f t="shared" ref="FJ4:FJ15" si="92">J4/AH4*100</f>
        <v>0</v>
      </c>
      <c r="FK4">
        <f t="shared" ref="FK4:FK15" si="93">K4/AI4*100</f>
        <v>0</v>
      </c>
      <c r="FL4">
        <f t="shared" ref="FL4:FL15" si="94">L4/AJ4*100</f>
        <v>0</v>
      </c>
      <c r="FM4">
        <f t="shared" ref="FM4:FM15" si="95">M4/AK4*100</f>
        <v>28.4</v>
      </c>
      <c r="FN4" t="e">
        <f>N4/EX23L4*100</f>
        <v>#NAME?</v>
      </c>
      <c r="FO4">
        <f t="shared" ref="FO4:FO15" si="96">O4/AM4*100</f>
        <v>87.285714285714292</v>
      </c>
      <c r="FP4">
        <f t="shared" ref="FP4:FP15" si="97">P4/AN4*100</f>
        <v>23.9</v>
      </c>
      <c r="FQ4">
        <f t="shared" ref="FQ4:FQ15" si="98">Q4/AO4*100</f>
        <v>19.277108433734938</v>
      </c>
      <c r="FR4">
        <f t="shared" ref="FR4:FR15" si="99">R4/AP4*100</f>
        <v>0</v>
      </c>
      <c r="FS4" t="e">
        <f t="shared" ref="FS4:FS15" si="100">S4/AQ4*100</f>
        <v>#VALUE!</v>
      </c>
      <c r="FT4">
        <f t="shared" ref="FT4:FT15" si="101">T4/AR4*100</f>
        <v>10.416666666666668</v>
      </c>
      <c r="FU4">
        <f t="shared" ref="FU4:FU15" si="102">U4/AS4*100</f>
        <v>16</v>
      </c>
      <c r="FV4" t="e">
        <f t="shared" ref="FV4:FV15" si="103">V4/AT4*100</f>
        <v>#VALUE!</v>
      </c>
      <c r="FW4" t="e">
        <f t="shared" ref="FW4:FW15" si="104">W4/AU4*100</f>
        <v>#VALUE!</v>
      </c>
      <c r="FX4" t="e">
        <f t="shared" ref="FX4:FX15" si="105">X4/AV4*100</f>
        <v>#VALUE!</v>
      </c>
      <c r="FY4" t="e">
        <f t="shared" ref="FY4:FY15" si="106">Y4/AW4*100</f>
        <v>#VALUE!</v>
      </c>
      <c r="FZ4" t="e">
        <f t="shared" ref="FZ4:FZ15" si="107">Z4/AX4*100</f>
        <v>#VALUE!</v>
      </c>
      <c r="GA4" t="e">
        <f t="shared" ref="GA4:GA15" si="108">AA4/AY4*100</f>
        <v>#VALUE!</v>
      </c>
      <c r="GB4" t="e">
        <f t="shared" ref="GB4:GB15" si="109">AB4/AZ4*100</f>
        <v>#VALUE!</v>
      </c>
      <c r="GC4" t="e">
        <f t="shared" ref="GC4:GC15" si="110">AC4/BA4*100</f>
        <v>#VALUE!</v>
      </c>
      <c r="GD4">
        <f>FF4*EH4</f>
        <v>12.216748768472907</v>
      </c>
      <c r="GE4">
        <f t="shared" ref="GD4:GM6" si="111">FG4*EI4</f>
        <v>19.482758620689658</v>
      </c>
      <c r="GF4">
        <f t="shared" si="111"/>
        <v>1.1482758620689655</v>
      </c>
      <c r="GG4">
        <f t="shared" si="111"/>
        <v>0.16618196925633566</v>
      </c>
      <c r="GH4">
        <f t="shared" si="111"/>
        <v>0</v>
      </c>
      <c r="GI4">
        <f t="shared" si="111"/>
        <v>0</v>
      </c>
      <c r="GJ4">
        <f t="shared" si="111"/>
        <v>0</v>
      </c>
      <c r="GK4">
        <f t="shared" si="111"/>
        <v>4.8965517241379315</v>
      </c>
      <c r="GL4" t="e">
        <f t="shared" si="111"/>
        <v>#NAME?</v>
      </c>
      <c r="GM4">
        <f t="shared" si="111"/>
        <v>16.785714285714288</v>
      </c>
      <c r="GN4">
        <f t="shared" ref="GN4:GW6" si="112">FP4*ER4</f>
        <v>2.7576923076923077</v>
      </c>
      <c r="GO4">
        <f t="shared" si="112"/>
        <v>1.4828544949026876</v>
      </c>
      <c r="GP4">
        <f t="shared" si="112"/>
        <v>0</v>
      </c>
      <c r="GQ4" t="e">
        <f t="shared" si="112"/>
        <v>#VALUE!</v>
      </c>
      <c r="GR4">
        <f t="shared" si="112"/>
        <v>0.80128205128205143</v>
      </c>
      <c r="GS4">
        <f t="shared" si="112"/>
        <v>3.0769230769230771</v>
      </c>
      <c r="GT4" t="e">
        <f t="shared" si="112"/>
        <v>#VALUE!</v>
      </c>
      <c r="GU4" t="e">
        <f t="shared" si="112"/>
        <v>#VALUE!</v>
      </c>
      <c r="GV4" t="e">
        <f t="shared" si="112"/>
        <v>#VALUE!</v>
      </c>
      <c r="GW4" t="e">
        <f t="shared" si="112"/>
        <v>#VALUE!</v>
      </c>
      <c r="GX4" t="e">
        <f t="shared" ref="GX4:HA6" si="113">FZ4*FB4</f>
        <v>#VALUE!</v>
      </c>
      <c r="GY4" t="e">
        <f t="shared" si="113"/>
        <v>#VALUE!</v>
      </c>
      <c r="GZ4" t="e">
        <f t="shared" si="113"/>
        <v>#VALUE!</v>
      </c>
      <c r="HA4" t="e">
        <f t="shared" si="113"/>
        <v>#VALUE!</v>
      </c>
      <c r="HB4" s="4">
        <f>SUM(GD4:GK4)</f>
        <v>37.910516944625797</v>
      </c>
      <c r="HC4" s="4" t="e">
        <f t="shared" ref="HC4:HC15" si="114">SUM(GL4:GS4)</f>
        <v>#NAME?</v>
      </c>
      <c r="HD4" s="4"/>
      <c r="HE4" s="3">
        <v>37.910516944625797</v>
      </c>
      <c r="HF4" s="3">
        <v>40.50886182091002</v>
      </c>
      <c r="HG4" s="3"/>
    </row>
    <row r="5" spans="1:215" ht="15" thickBot="1">
      <c r="A5" s="376"/>
      <c r="B5" s="14" t="s">
        <v>18</v>
      </c>
      <c r="C5" s="13">
        <v>28.940535579999999</v>
      </c>
      <c r="D5" s="13">
        <v>80.980833500000003</v>
      </c>
      <c r="E5" s="13">
        <v>247</v>
      </c>
      <c r="F5" s="12">
        <v>7.3</v>
      </c>
      <c r="G5" s="11">
        <v>9.98</v>
      </c>
      <c r="H5" s="12">
        <v>232.5</v>
      </c>
      <c r="I5" s="12">
        <v>1.1000000000000001</v>
      </c>
      <c r="J5" s="12">
        <v>1</v>
      </c>
      <c r="K5" s="12">
        <v>0</v>
      </c>
      <c r="L5" s="12">
        <v>0</v>
      </c>
      <c r="M5" s="11">
        <v>12.14</v>
      </c>
      <c r="N5" s="10">
        <v>7.8</v>
      </c>
      <c r="O5" s="15">
        <v>7.9</v>
      </c>
      <c r="P5" s="15" t="s">
        <v>0</v>
      </c>
      <c r="Q5" s="10">
        <v>0.5</v>
      </c>
      <c r="R5" s="10">
        <v>2</v>
      </c>
      <c r="S5" s="10" t="s">
        <v>0</v>
      </c>
      <c r="T5" s="10">
        <v>0.05</v>
      </c>
      <c r="U5" s="15">
        <v>23.8</v>
      </c>
      <c r="V5" s="8" t="s">
        <v>0</v>
      </c>
      <c r="W5" s="18" t="s">
        <v>0</v>
      </c>
      <c r="X5" s="18" t="s">
        <v>0</v>
      </c>
      <c r="Y5" s="8" t="s">
        <v>0</v>
      </c>
      <c r="Z5" s="8" t="s">
        <v>0</v>
      </c>
      <c r="AA5" s="8" t="s">
        <v>0</v>
      </c>
      <c r="AB5" s="8" t="s">
        <v>0</v>
      </c>
      <c r="AC5" s="18" t="s">
        <v>0</v>
      </c>
      <c r="AD5" s="6">
        <v>7</v>
      </c>
      <c r="AE5" s="6">
        <v>7</v>
      </c>
      <c r="AF5" s="6">
        <v>500</v>
      </c>
      <c r="AG5" s="6">
        <v>8.3000000000000007</v>
      </c>
      <c r="AH5" s="6">
        <v>1.9E-2</v>
      </c>
      <c r="AI5" s="6">
        <v>0.03</v>
      </c>
      <c r="AJ5" s="6">
        <v>0.48</v>
      </c>
      <c r="AK5" s="6">
        <v>25</v>
      </c>
      <c r="AL5" s="6">
        <v>7</v>
      </c>
      <c r="AM5" s="6">
        <v>7</v>
      </c>
      <c r="AN5" s="6">
        <v>500</v>
      </c>
      <c r="AO5" s="6">
        <v>8.3000000000000007</v>
      </c>
      <c r="AP5" s="6">
        <v>1.9E-2</v>
      </c>
      <c r="AQ5" s="6">
        <v>0.03</v>
      </c>
      <c r="AR5" s="6">
        <v>0.48</v>
      </c>
      <c r="AS5" s="6">
        <v>25</v>
      </c>
      <c r="AT5" s="6">
        <v>7</v>
      </c>
      <c r="AU5" s="6">
        <v>7</v>
      </c>
      <c r="AV5" s="6">
        <v>500</v>
      </c>
      <c r="AW5" s="6">
        <v>8.3000000000000007</v>
      </c>
      <c r="AX5" s="6">
        <v>1.9E-2</v>
      </c>
      <c r="AY5" s="6">
        <v>0.03</v>
      </c>
      <c r="AZ5" s="6">
        <v>0.48</v>
      </c>
      <c r="BA5" s="6">
        <v>25</v>
      </c>
      <c r="BB5" s="6">
        <v>4</v>
      </c>
      <c r="BC5" s="6">
        <v>5</v>
      </c>
      <c r="BD5" s="6">
        <v>3</v>
      </c>
      <c r="BE5" s="6">
        <v>2</v>
      </c>
      <c r="BF5" s="6">
        <v>5</v>
      </c>
      <c r="BG5" s="6">
        <v>3</v>
      </c>
      <c r="BH5" s="6">
        <v>2</v>
      </c>
      <c r="BI5" s="6">
        <v>5</v>
      </c>
      <c r="BJ5" s="6">
        <f t="shared" ref="BJ5:BJ15" si="115">SUM(BB5:BI5)</f>
        <v>29</v>
      </c>
      <c r="BK5" s="6">
        <f t="shared" si="0"/>
        <v>0</v>
      </c>
      <c r="BL5" s="6">
        <f t="shared" si="1"/>
        <v>0</v>
      </c>
      <c r="BM5" s="6">
        <f t="shared" si="2"/>
        <v>0</v>
      </c>
      <c r="BN5" s="6">
        <f t="shared" si="3"/>
        <v>0</v>
      </c>
      <c r="BO5" s="6">
        <f t="shared" si="4"/>
        <v>0</v>
      </c>
      <c r="BP5" s="6">
        <f t="shared" si="5"/>
        <v>0</v>
      </c>
      <c r="BQ5" s="6">
        <f t="shared" si="6"/>
        <v>0</v>
      </c>
      <c r="BR5" s="6">
        <f t="shared" si="7"/>
        <v>0</v>
      </c>
      <c r="BS5" s="6">
        <f t="shared" si="8"/>
        <v>0</v>
      </c>
      <c r="BT5" s="6">
        <f t="shared" si="9"/>
        <v>0</v>
      </c>
      <c r="BU5" s="6">
        <f t="shared" si="10"/>
        <v>1</v>
      </c>
      <c r="BV5" s="6">
        <f t="shared" si="11"/>
        <v>0</v>
      </c>
      <c r="BW5" s="6">
        <f t="shared" si="12"/>
        <v>0</v>
      </c>
      <c r="BX5" s="6">
        <f t="shared" si="13"/>
        <v>1</v>
      </c>
      <c r="BY5" s="6">
        <f t="shared" si="14"/>
        <v>0</v>
      </c>
      <c r="BZ5" s="6">
        <f t="shared" si="15"/>
        <v>0</v>
      </c>
      <c r="CA5" s="6">
        <f t="shared" si="16"/>
        <v>1</v>
      </c>
      <c r="CB5" s="6">
        <f t="shared" si="17"/>
        <v>1</v>
      </c>
      <c r="CC5" s="6">
        <f t="shared" si="18"/>
        <v>1</v>
      </c>
      <c r="CD5" s="6">
        <f t="shared" si="19"/>
        <v>1</v>
      </c>
      <c r="CE5" s="6">
        <f t="shared" si="20"/>
        <v>1</v>
      </c>
      <c r="CF5" s="6">
        <f t="shared" si="21"/>
        <v>1</v>
      </c>
      <c r="CG5" s="6">
        <f t="shared" si="22"/>
        <v>1</v>
      </c>
      <c r="CH5" s="6">
        <f t="shared" si="23"/>
        <v>1</v>
      </c>
      <c r="CI5" s="6">
        <f t="shared" si="24"/>
        <v>1</v>
      </c>
      <c r="CJ5" s="6">
        <f t="shared" si="25"/>
        <v>1</v>
      </c>
      <c r="CK5" s="6">
        <f t="shared" si="26"/>
        <v>1</v>
      </c>
      <c r="CL5" s="6">
        <f t="shared" si="27"/>
        <v>1</v>
      </c>
      <c r="CM5" s="6">
        <f t="shared" si="28"/>
        <v>1</v>
      </c>
      <c r="CN5" s="6">
        <f t="shared" si="29"/>
        <v>1</v>
      </c>
      <c r="CO5" s="6">
        <f t="shared" si="30"/>
        <v>1</v>
      </c>
      <c r="CP5" s="6">
        <f t="shared" si="31"/>
        <v>1</v>
      </c>
      <c r="CQ5" s="6">
        <f t="shared" si="32"/>
        <v>1</v>
      </c>
      <c r="CR5" s="6">
        <f t="shared" si="33"/>
        <v>1</v>
      </c>
      <c r="CS5" s="6">
        <f t="shared" si="34"/>
        <v>0</v>
      </c>
      <c r="CT5" s="6">
        <f t="shared" si="35"/>
        <v>1</v>
      </c>
      <c r="CU5" s="6">
        <f t="shared" si="36"/>
        <v>1</v>
      </c>
      <c r="CV5" s="6">
        <f t="shared" si="37"/>
        <v>0</v>
      </c>
      <c r="CW5" s="6">
        <f t="shared" si="38"/>
        <v>1</v>
      </c>
      <c r="CX5" s="6">
        <f t="shared" si="39"/>
        <v>1</v>
      </c>
      <c r="CY5" s="6">
        <f t="shared" si="40"/>
        <v>0</v>
      </c>
      <c r="CZ5" s="6">
        <f t="shared" si="41"/>
        <v>0</v>
      </c>
      <c r="DA5" s="6">
        <f t="shared" si="42"/>
        <v>0</v>
      </c>
      <c r="DB5" s="6">
        <f t="shared" si="43"/>
        <v>0</v>
      </c>
      <c r="DC5" s="6">
        <f t="shared" si="44"/>
        <v>0</v>
      </c>
      <c r="DD5" s="6">
        <f t="shared" si="45"/>
        <v>0</v>
      </c>
      <c r="DE5" s="6">
        <f t="shared" si="46"/>
        <v>0</v>
      </c>
      <c r="DF5" s="6">
        <f t="shared" si="47"/>
        <v>0</v>
      </c>
      <c r="DG5" s="5">
        <f t="shared" ref="DG5:DG15" si="116">CI5*BB5</f>
        <v>4</v>
      </c>
      <c r="DH5" s="5">
        <f t="shared" ref="DH5:DH15" si="117">CJ5*BC5</f>
        <v>5</v>
      </c>
      <c r="DI5" s="5">
        <f t="shared" si="48"/>
        <v>3</v>
      </c>
      <c r="DJ5" s="5">
        <f t="shared" si="49"/>
        <v>2</v>
      </c>
      <c r="DK5" s="5">
        <f t="shared" si="50"/>
        <v>5</v>
      </c>
      <c r="DL5" s="5">
        <f t="shared" si="51"/>
        <v>3</v>
      </c>
      <c r="DM5" s="5">
        <f t="shared" si="52"/>
        <v>2</v>
      </c>
      <c r="DN5" s="5">
        <f t="shared" si="53"/>
        <v>5</v>
      </c>
      <c r="DO5" s="5">
        <f t="shared" ref="DO5:DO15" si="118">CQ5*BB5</f>
        <v>4</v>
      </c>
      <c r="DP5" s="5">
        <f t="shared" si="54"/>
        <v>5</v>
      </c>
      <c r="DQ5" s="5">
        <f t="shared" si="55"/>
        <v>0</v>
      </c>
      <c r="DR5" s="5">
        <f t="shared" si="56"/>
        <v>2</v>
      </c>
      <c r="DS5" s="5">
        <f t="shared" si="57"/>
        <v>5</v>
      </c>
      <c r="DT5" s="5">
        <f t="shared" si="58"/>
        <v>0</v>
      </c>
      <c r="DU5" s="5">
        <f t="shared" si="59"/>
        <v>2</v>
      </c>
      <c r="DV5" s="5">
        <f t="shared" si="60"/>
        <v>5</v>
      </c>
      <c r="DW5" s="5">
        <f t="shared" si="61"/>
        <v>0</v>
      </c>
      <c r="DX5" s="5">
        <f t="shared" si="62"/>
        <v>0</v>
      </c>
      <c r="DY5" s="5">
        <f t="shared" si="63"/>
        <v>0</v>
      </c>
      <c r="DZ5" s="5">
        <f t="shared" si="64"/>
        <v>0</v>
      </c>
      <c r="EA5" s="5">
        <f t="shared" si="65"/>
        <v>0</v>
      </c>
      <c r="EB5" s="5">
        <f t="shared" si="66"/>
        <v>0</v>
      </c>
      <c r="EC5" s="5">
        <f t="shared" si="67"/>
        <v>0</v>
      </c>
      <c r="ED5" s="5">
        <f t="shared" si="68"/>
        <v>0</v>
      </c>
      <c r="EE5" s="5">
        <f t="shared" ref="EE5:EE15" si="119">SUM(DG5:DN5)</f>
        <v>29</v>
      </c>
      <c r="EF5" s="5">
        <f t="shared" ref="EF5:EF15" si="120">SUM(DO5:DV5)</f>
        <v>23</v>
      </c>
      <c r="EG5">
        <f t="shared" ref="EG5:EG15" si="121">SUM(DW5:ED5)</f>
        <v>0</v>
      </c>
      <c r="EH5">
        <f t="shared" ref="EH5:EH15" si="122">DG5/$EE5</f>
        <v>0.13793103448275862</v>
      </c>
      <c r="EI5">
        <f t="shared" si="69"/>
        <v>0.17241379310344829</v>
      </c>
      <c r="EJ5">
        <f t="shared" si="70"/>
        <v>0.10344827586206896</v>
      </c>
      <c r="EK5">
        <f t="shared" si="71"/>
        <v>6.8965517241379309E-2</v>
      </c>
      <c r="EL5">
        <f t="shared" si="72"/>
        <v>0.17241379310344829</v>
      </c>
      <c r="EM5">
        <f t="shared" si="73"/>
        <v>0.10344827586206896</v>
      </c>
      <c r="EN5">
        <f t="shared" si="74"/>
        <v>6.8965517241379309E-2</v>
      </c>
      <c r="EO5">
        <f t="shared" si="75"/>
        <v>0.17241379310344829</v>
      </c>
      <c r="EP5">
        <f t="shared" ref="EP5:EP15" si="123">DO5/$EF5</f>
        <v>0.17391304347826086</v>
      </c>
      <c r="EQ5">
        <f t="shared" si="76"/>
        <v>0.21739130434782608</v>
      </c>
      <c r="ER5">
        <f t="shared" si="77"/>
        <v>0</v>
      </c>
      <c r="ES5">
        <f t="shared" si="78"/>
        <v>8.6956521739130432E-2</v>
      </c>
      <c r="ET5">
        <f t="shared" si="79"/>
        <v>0.21739130434782608</v>
      </c>
      <c r="EU5">
        <f t="shared" si="80"/>
        <v>0</v>
      </c>
      <c r="EV5">
        <f t="shared" si="81"/>
        <v>8.6956521739130432E-2</v>
      </c>
      <c r="EW5">
        <f t="shared" si="82"/>
        <v>0.21739130434782608</v>
      </c>
      <c r="EX5" t="e">
        <f t="shared" ref="EX5:EX15" si="124">DW5/$EG5</f>
        <v>#DIV/0!</v>
      </c>
      <c r="EY5" t="e">
        <f t="shared" si="83"/>
        <v>#DIV/0!</v>
      </c>
      <c r="EZ5" t="e">
        <f t="shared" si="84"/>
        <v>#DIV/0!</v>
      </c>
      <c r="FA5" t="e">
        <f t="shared" si="85"/>
        <v>#DIV/0!</v>
      </c>
      <c r="FB5" t="e">
        <f t="shared" si="86"/>
        <v>#DIV/0!</v>
      </c>
      <c r="FC5" t="e">
        <f t="shared" si="87"/>
        <v>#DIV/0!</v>
      </c>
      <c r="FD5" t="e">
        <f t="shared" si="88"/>
        <v>#DIV/0!</v>
      </c>
      <c r="FE5" t="e">
        <f t="shared" si="89"/>
        <v>#DIV/0!</v>
      </c>
      <c r="FF5">
        <f t="shared" ref="FF5:FF15" si="125">F5/AD5*100</f>
        <v>104.28571428571429</v>
      </c>
      <c r="FG5">
        <f t="shared" ref="FG5:FG15" si="126">G5/AE5*100</f>
        <v>142.57142857142858</v>
      </c>
      <c r="FH5">
        <f t="shared" si="90"/>
        <v>46.5</v>
      </c>
      <c r="FI5">
        <f t="shared" si="91"/>
        <v>13.253012048192772</v>
      </c>
      <c r="FJ5">
        <f t="shared" si="92"/>
        <v>5263.1578947368425</v>
      </c>
      <c r="FK5">
        <f t="shared" si="93"/>
        <v>0</v>
      </c>
      <c r="FL5">
        <f t="shared" si="94"/>
        <v>0</v>
      </c>
      <c r="FM5">
        <f t="shared" si="95"/>
        <v>48.56</v>
      </c>
      <c r="FN5">
        <f t="shared" ref="FN5:FN15" si="127">N5/AL5*100</f>
        <v>111.42857142857143</v>
      </c>
      <c r="FO5">
        <f t="shared" si="96"/>
        <v>112.85714285714286</v>
      </c>
      <c r="FP5" t="e">
        <f t="shared" si="97"/>
        <v>#VALUE!</v>
      </c>
      <c r="FQ5">
        <f t="shared" si="98"/>
        <v>6.0240963855421681</v>
      </c>
      <c r="FR5">
        <f t="shared" si="99"/>
        <v>10526.315789473685</v>
      </c>
      <c r="FS5" t="e">
        <f t="shared" si="100"/>
        <v>#VALUE!</v>
      </c>
      <c r="FT5">
        <f t="shared" si="101"/>
        <v>10.416666666666668</v>
      </c>
      <c r="FU5">
        <f t="shared" si="102"/>
        <v>95.2</v>
      </c>
      <c r="FV5" t="e">
        <f t="shared" si="103"/>
        <v>#VALUE!</v>
      </c>
      <c r="FW5" t="e">
        <f t="shared" si="104"/>
        <v>#VALUE!</v>
      </c>
      <c r="FX5" t="e">
        <f t="shared" si="105"/>
        <v>#VALUE!</v>
      </c>
      <c r="FY5" t="e">
        <f t="shared" si="106"/>
        <v>#VALUE!</v>
      </c>
      <c r="FZ5" t="e">
        <f t="shared" si="107"/>
        <v>#VALUE!</v>
      </c>
      <c r="GA5" t="e">
        <f t="shared" si="108"/>
        <v>#VALUE!</v>
      </c>
      <c r="GB5" t="e">
        <f t="shared" si="109"/>
        <v>#VALUE!</v>
      </c>
      <c r="GC5" t="e">
        <f t="shared" si="110"/>
        <v>#VALUE!</v>
      </c>
      <c r="GD5">
        <f t="shared" si="111"/>
        <v>14.384236453201972</v>
      </c>
      <c r="GE5">
        <f t="shared" si="111"/>
        <v>24.581280788177345</v>
      </c>
      <c r="GF5">
        <f t="shared" si="111"/>
        <v>4.8103448275862064</v>
      </c>
      <c r="GG5">
        <f t="shared" si="111"/>
        <v>0.91400083090984641</v>
      </c>
      <c r="GH5">
        <f t="shared" si="111"/>
        <v>907.44101633393848</v>
      </c>
      <c r="GI5">
        <f t="shared" si="111"/>
        <v>0</v>
      </c>
      <c r="GJ5">
        <f t="shared" si="111"/>
        <v>0</v>
      </c>
      <c r="GK5">
        <f t="shared" si="111"/>
        <v>8.3724137931034495</v>
      </c>
      <c r="GL5">
        <f t="shared" si="111"/>
        <v>19.378881987577639</v>
      </c>
      <c r="GM5">
        <f t="shared" si="111"/>
        <v>24.534161490683228</v>
      </c>
      <c r="GN5" t="e">
        <f t="shared" si="112"/>
        <v>#VALUE!</v>
      </c>
      <c r="GO5">
        <f t="shared" si="112"/>
        <v>0.52383446830801461</v>
      </c>
      <c r="GP5">
        <f t="shared" si="112"/>
        <v>2288.3295194508009</v>
      </c>
      <c r="GQ5" t="e">
        <f t="shared" si="112"/>
        <v>#VALUE!</v>
      </c>
      <c r="GR5">
        <f t="shared" si="112"/>
        <v>0.90579710144927539</v>
      </c>
      <c r="GS5">
        <f t="shared" si="112"/>
        <v>20.695652173913043</v>
      </c>
      <c r="GT5" t="e">
        <f t="shared" si="112"/>
        <v>#VALUE!</v>
      </c>
      <c r="GU5" t="e">
        <f t="shared" si="112"/>
        <v>#VALUE!</v>
      </c>
      <c r="GV5" t="e">
        <f t="shared" si="112"/>
        <v>#VALUE!</v>
      </c>
      <c r="GW5" t="e">
        <f t="shared" si="112"/>
        <v>#VALUE!</v>
      </c>
      <c r="GX5" t="e">
        <f t="shared" si="113"/>
        <v>#VALUE!</v>
      </c>
      <c r="GY5" t="e">
        <f t="shared" si="113"/>
        <v>#VALUE!</v>
      </c>
      <c r="GZ5" t="e">
        <f t="shared" si="113"/>
        <v>#VALUE!</v>
      </c>
      <c r="HA5" t="e">
        <f t="shared" si="113"/>
        <v>#VALUE!</v>
      </c>
      <c r="HB5" s="4">
        <f t="shared" ref="HB5:HB14" si="128">SUM(GD5:GK5)</f>
        <v>960.50329302691728</v>
      </c>
      <c r="HC5" s="4" t="e">
        <f t="shared" si="114"/>
        <v>#VALUE!</v>
      </c>
      <c r="HD5" s="4"/>
      <c r="HE5" s="3">
        <v>960.50329302691728</v>
      </c>
      <c r="HF5" s="3">
        <v>2354.3678466727324</v>
      </c>
      <c r="HG5" s="3"/>
    </row>
    <row r="6" spans="1:215" ht="15" thickBot="1">
      <c r="A6" s="376"/>
      <c r="B6" s="14" t="s">
        <v>17</v>
      </c>
      <c r="C6" s="13">
        <v>29.059875300000002</v>
      </c>
      <c r="D6" s="13">
        <v>80.9758092</v>
      </c>
      <c r="E6" s="13">
        <v>1248</v>
      </c>
      <c r="F6" s="12">
        <v>5.4</v>
      </c>
      <c r="G6" s="11">
        <v>8.9</v>
      </c>
      <c r="H6" s="12">
        <v>63.9</v>
      </c>
      <c r="I6" s="12">
        <v>0.5</v>
      </c>
      <c r="J6" s="12">
        <v>1</v>
      </c>
      <c r="K6" s="12">
        <v>0</v>
      </c>
      <c r="L6" s="12">
        <v>0</v>
      </c>
      <c r="M6" s="11">
        <v>10.8</v>
      </c>
      <c r="N6" s="10">
        <v>6.2</v>
      </c>
      <c r="O6" s="15">
        <v>7.3</v>
      </c>
      <c r="P6" s="10">
        <v>96.9</v>
      </c>
      <c r="Q6" s="10">
        <v>4.4000000000000004</v>
      </c>
      <c r="R6" s="10">
        <v>6</v>
      </c>
      <c r="S6" s="10" t="s">
        <v>0</v>
      </c>
      <c r="T6" s="10">
        <v>0.01</v>
      </c>
      <c r="U6" s="15">
        <v>11.2</v>
      </c>
      <c r="V6" s="8" t="s">
        <v>0</v>
      </c>
      <c r="W6" s="1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18" t="s">
        <v>0</v>
      </c>
      <c r="AD6" s="6">
        <v>7</v>
      </c>
      <c r="AE6" s="6">
        <v>7</v>
      </c>
      <c r="AF6" s="6">
        <v>500</v>
      </c>
      <c r="AG6" s="6">
        <v>8.3000000000000007</v>
      </c>
      <c r="AH6" s="6">
        <v>1.9E-2</v>
      </c>
      <c r="AI6" s="6">
        <v>0.03</v>
      </c>
      <c r="AJ6" s="6">
        <v>0.48</v>
      </c>
      <c r="AK6" s="6">
        <v>25</v>
      </c>
      <c r="AL6" s="6">
        <v>7</v>
      </c>
      <c r="AM6" s="6">
        <v>7</v>
      </c>
      <c r="AN6" s="6">
        <v>500</v>
      </c>
      <c r="AO6" s="6">
        <v>8.3000000000000007</v>
      </c>
      <c r="AP6" s="6">
        <v>1.9E-2</v>
      </c>
      <c r="AQ6" s="6">
        <v>0.03</v>
      </c>
      <c r="AR6" s="6">
        <v>0.48</v>
      </c>
      <c r="AS6" s="6">
        <v>25</v>
      </c>
      <c r="AT6" s="6">
        <v>7</v>
      </c>
      <c r="AU6" s="6">
        <v>7</v>
      </c>
      <c r="AV6" s="6">
        <v>500</v>
      </c>
      <c r="AW6" s="6">
        <v>8.3000000000000007</v>
      </c>
      <c r="AX6" s="6">
        <v>1.9E-2</v>
      </c>
      <c r="AY6" s="6">
        <v>0.03</v>
      </c>
      <c r="AZ6" s="6">
        <v>0.48</v>
      </c>
      <c r="BA6" s="6">
        <v>25</v>
      </c>
      <c r="BB6" s="6">
        <v>4</v>
      </c>
      <c r="BC6" s="6">
        <v>5</v>
      </c>
      <c r="BD6" s="6">
        <v>3</v>
      </c>
      <c r="BE6" s="6">
        <v>2</v>
      </c>
      <c r="BF6" s="6">
        <v>5</v>
      </c>
      <c r="BG6" s="6">
        <v>3</v>
      </c>
      <c r="BH6" s="6">
        <v>2</v>
      </c>
      <c r="BI6" s="6">
        <v>5</v>
      </c>
      <c r="BJ6" s="6">
        <f>SUM(BB6:BI6)</f>
        <v>29</v>
      </c>
      <c r="BK6" s="6">
        <f t="shared" si="0"/>
        <v>0</v>
      </c>
      <c r="BL6" s="6">
        <f t="shared" si="1"/>
        <v>0</v>
      </c>
      <c r="BM6" s="6">
        <f t="shared" si="2"/>
        <v>0</v>
      </c>
      <c r="BN6" s="6">
        <f t="shared" si="3"/>
        <v>0</v>
      </c>
      <c r="BO6" s="6">
        <f t="shared" si="4"/>
        <v>0</v>
      </c>
      <c r="BP6" s="6">
        <f t="shared" si="5"/>
        <v>0</v>
      </c>
      <c r="BQ6" s="6">
        <f t="shared" si="6"/>
        <v>0</v>
      </c>
      <c r="BR6" s="6">
        <f t="shared" si="7"/>
        <v>0</v>
      </c>
      <c r="BS6" s="6">
        <f t="shared" si="8"/>
        <v>0</v>
      </c>
      <c r="BT6" s="6">
        <f t="shared" si="9"/>
        <v>0</v>
      </c>
      <c r="BU6" s="6">
        <f t="shared" si="10"/>
        <v>0</v>
      </c>
      <c r="BV6" s="6">
        <f t="shared" si="11"/>
        <v>0</v>
      </c>
      <c r="BW6" s="6">
        <f t="shared" si="12"/>
        <v>0</v>
      </c>
      <c r="BX6" s="6">
        <f t="shared" si="13"/>
        <v>1</v>
      </c>
      <c r="BY6" s="6">
        <f t="shared" si="14"/>
        <v>0</v>
      </c>
      <c r="BZ6" s="6">
        <f t="shared" si="15"/>
        <v>0</v>
      </c>
      <c r="CA6" s="6">
        <f t="shared" si="16"/>
        <v>1</v>
      </c>
      <c r="CB6" s="6">
        <f t="shared" si="17"/>
        <v>1</v>
      </c>
      <c r="CC6" s="6">
        <f t="shared" si="18"/>
        <v>1</v>
      </c>
      <c r="CD6" s="6">
        <f t="shared" si="19"/>
        <v>1</v>
      </c>
      <c r="CE6" s="6">
        <f t="shared" si="20"/>
        <v>1</v>
      </c>
      <c r="CF6" s="6">
        <f t="shared" si="21"/>
        <v>1</v>
      </c>
      <c r="CG6" s="6">
        <f t="shared" si="22"/>
        <v>1</v>
      </c>
      <c r="CH6" s="6">
        <f t="shared" si="23"/>
        <v>1</v>
      </c>
      <c r="CI6" s="6">
        <f t="shared" si="24"/>
        <v>1</v>
      </c>
      <c r="CJ6" s="6">
        <f t="shared" si="25"/>
        <v>1</v>
      </c>
      <c r="CK6" s="6">
        <f t="shared" si="26"/>
        <v>1</v>
      </c>
      <c r="CL6" s="6">
        <f t="shared" si="27"/>
        <v>1</v>
      </c>
      <c r="CM6" s="6">
        <f t="shared" si="28"/>
        <v>1</v>
      </c>
      <c r="CN6" s="6">
        <f t="shared" si="29"/>
        <v>1</v>
      </c>
      <c r="CO6" s="6">
        <f t="shared" si="30"/>
        <v>1</v>
      </c>
      <c r="CP6" s="6">
        <f t="shared" si="31"/>
        <v>1</v>
      </c>
      <c r="CQ6" s="6">
        <f t="shared" si="32"/>
        <v>1</v>
      </c>
      <c r="CR6" s="6">
        <f t="shared" si="33"/>
        <v>1</v>
      </c>
      <c r="CS6" s="6">
        <f t="shared" si="34"/>
        <v>1</v>
      </c>
      <c r="CT6" s="6">
        <f t="shared" si="35"/>
        <v>1</v>
      </c>
      <c r="CU6" s="6">
        <f t="shared" si="36"/>
        <v>1</v>
      </c>
      <c r="CV6" s="6">
        <f t="shared" si="37"/>
        <v>0</v>
      </c>
      <c r="CW6" s="6">
        <f t="shared" si="38"/>
        <v>1</v>
      </c>
      <c r="CX6" s="6">
        <f t="shared" si="39"/>
        <v>1</v>
      </c>
      <c r="CY6" s="6">
        <f t="shared" si="40"/>
        <v>0</v>
      </c>
      <c r="CZ6" s="6">
        <f t="shared" si="41"/>
        <v>0</v>
      </c>
      <c r="DA6" s="6">
        <f t="shared" si="42"/>
        <v>0</v>
      </c>
      <c r="DB6" s="6">
        <f t="shared" si="43"/>
        <v>0</v>
      </c>
      <c r="DC6" s="6">
        <f t="shared" si="44"/>
        <v>0</v>
      </c>
      <c r="DD6" s="6">
        <f t="shared" si="45"/>
        <v>0</v>
      </c>
      <c r="DE6" s="6">
        <f t="shared" si="46"/>
        <v>0</v>
      </c>
      <c r="DF6" s="6">
        <f t="shared" si="47"/>
        <v>0</v>
      </c>
      <c r="DG6" s="5">
        <f t="shared" si="116"/>
        <v>4</v>
      </c>
      <c r="DH6" s="5">
        <f t="shared" si="117"/>
        <v>5</v>
      </c>
      <c r="DI6" s="5">
        <f t="shared" si="48"/>
        <v>3</v>
      </c>
      <c r="DJ6" s="5">
        <f t="shared" si="49"/>
        <v>2</v>
      </c>
      <c r="DK6" s="5">
        <f t="shared" si="50"/>
        <v>5</v>
      </c>
      <c r="DL6" s="5">
        <f t="shared" si="51"/>
        <v>3</v>
      </c>
      <c r="DM6" s="5">
        <f t="shared" si="52"/>
        <v>2</v>
      </c>
      <c r="DN6" s="5">
        <f t="shared" si="53"/>
        <v>5</v>
      </c>
      <c r="DO6" s="5">
        <f t="shared" si="118"/>
        <v>4</v>
      </c>
      <c r="DP6" s="5">
        <f t="shared" si="54"/>
        <v>5</v>
      </c>
      <c r="DQ6" s="5">
        <f t="shared" si="55"/>
        <v>3</v>
      </c>
      <c r="DR6" s="5">
        <f t="shared" si="56"/>
        <v>2</v>
      </c>
      <c r="DS6" s="5">
        <f t="shared" si="57"/>
        <v>5</v>
      </c>
      <c r="DT6" s="5">
        <f t="shared" si="58"/>
        <v>0</v>
      </c>
      <c r="DU6" s="5">
        <f t="shared" si="59"/>
        <v>2</v>
      </c>
      <c r="DV6" s="5">
        <f t="shared" si="60"/>
        <v>5</v>
      </c>
      <c r="DW6" s="5">
        <f t="shared" si="61"/>
        <v>0</v>
      </c>
      <c r="DX6" s="5">
        <f t="shared" si="62"/>
        <v>0</v>
      </c>
      <c r="DY6" s="5">
        <f t="shared" si="63"/>
        <v>0</v>
      </c>
      <c r="DZ6" s="5">
        <f t="shared" si="64"/>
        <v>0</v>
      </c>
      <c r="EA6" s="5">
        <f t="shared" si="65"/>
        <v>0</v>
      </c>
      <c r="EB6" s="5">
        <f t="shared" si="66"/>
        <v>0</v>
      </c>
      <c r="EC6" s="5">
        <f t="shared" si="67"/>
        <v>0</v>
      </c>
      <c r="ED6" s="5">
        <f t="shared" si="68"/>
        <v>0</v>
      </c>
      <c r="EE6" s="5">
        <f t="shared" si="119"/>
        <v>29</v>
      </c>
      <c r="EF6" s="5">
        <f>SUM(DO6:DV6)</f>
        <v>26</v>
      </c>
      <c r="EG6">
        <f t="shared" si="121"/>
        <v>0</v>
      </c>
      <c r="EH6">
        <f t="shared" si="122"/>
        <v>0.13793103448275862</v>
      </c>
      <c r="EI6">
        <f t="shared" si="69"/>
        <v>0.17241379310344829</v>
      </c>
      <c r="EJ6">
        <f t="shared" si="70"/>
        <v>0.10344827586206896</v>
      </c>
      <c r="EK6">
        <f t="shared" si="71"/>
        <v>6.8965517241379309E-2</v>
      </c>
      <c r="EL6">
        <f t="shared" si="72"/>
        <v>0.17241379310344829</v>
      </c>
      <c r="EM6">
        <f t="shared" si="73"/>
        <v>0.10344827586206896</v>
      </c>
      <c r="EN6">
        <f t="shared" si="74"/>
        <v>6.8965517241379309E-2</v>
      </c>
      <c r="EO6">
        <f t="shared" si="75"/>
        <v>0.17241379310344829</v>
      </c>
      <c r="EP6">
        <f t="shared" si="123"/>
        <v>0.15384615384615385</v>
      </c>
      <c r="EQ6">
        <f t="shared" si="76"/>
        <v>0.19230769230769232</v>
      </c>
      <c r="ER6">
        <f t="shared" si="77"/>
        <v>0.11538461538461539</v>
      </c>
      <c r="ES6">
        <f t="shared" si="78"/>
        <v>7.6923076923076927E-2</v>
      </c>
      <c r="ET6">
        <f t="shared" si="79"/>
        <v>0.19230769230769232</v>
      </c>
      <c r="EU6">
        <f t="shared" si="80"/>
        <v>0</v>
      </c>
      <c r="EV6">
        <f t="shared" si="81"/>
        <v>7.6923076923076927E-2</v>
      </c>
      <c r="EW6">
        <f t="shared" si="82"/>
        <v>0.19230769230769232</v>
      </c>
      <c r="EX6" t="e">
        <f t="shared" si="124"/>
        <v>#DIV/0!</v>
      </c>
      <c r="EY6" t="e">
        <f t="shared" si="83"/>
        <v>#DIV/0!</v>
      </c>
      <c r="EZ6" t="e">
        <f t="shared" si="84"/>
        <v>#DIV/0!</v>
      </c>
      <c r="FA6" t="e">
        <f t="shared" si="85"/>
        <v>#DIV/0!</v>
      </c>
      <c r="FB6" t="e">
        <f t="shared" si="86"/>
        <v>#DIV/0!</v>
      </c>
      <c r="FC6" t="e">
        <f t="shared" si="87"/>
        <v>#DIV/0!</v>
      </c>
      <c r="FD6" t="e">
        <f t="shared" si="88"/>
        <v>#DIV/0!</v>
      </c>
      <c r="FE6" t="e">
        <f t="shared" si="89"/>
        <v>#DIV/0!</v>
      </c>
      <c r="FF6">
        <f t="shared" si="125"/>
        <v>77.142857142857153</v>
      </c>
      <c r="FG6">
        <f t="shared" si="126"/>
        <v>127.14285714285715</v>
      </c>
      <c r="FH6">
        <f t="shared" si="90"/>
        <v>12.78</v>
      </c>
      <c r="FI6">
        <f t="shared" si="91"/>
        <v>6.0240963855421681</v>
      </c>
      <c r="FJ6">
        <f t="shared" si="92"/>
        <v>5263.1578947368425</v>
      </c>
      <c r="FK6">
        <f t="shared" si="93"/>
        <v>0</v>
      </c>
      <c r="FL6">
        <f t="shared" si="94"/>
        <v>0</v>
      </c>
      <c r="FM6">
        <f t="shared" si="95"/>
        <v>43.2</v>
      </c>
      <c r="FN6">
        <f t="shared" si="127"/>
        <v>88.571428571428584</v>
      </c>
      <c r="FO6">
        <f t="shared" si="96"/>
        <v>104.28571428571429</v>
      </c>
      <c r="FP6">
        <f t="shared" si="97"/>
        <v>19.38</v>
      </c>
      <c r="FQ6">
        <f t="shared" si="98"/>
        <v>53.01204819277109</v>
      </c>
      <c r="FR6">
        <f t="shared" si="99"/>
        <v>31578.947368421053</v>
      </c>
      <c r="FS6" t="e">
        <f t="shared" si="100"/>
        <v>#VALUE!</v>
      </c>
      <c r="FT6">
        <f t="shared" si="101"/>
        <v>2.0833333333333335</v>
      </c>
      <c r="FU6">
        <f t="shared" si="102"/>
        <v>44.8</v>
      </c>
      <c r="FV6" t="e">
        <f t="shared" si="103"/>
        <v>#VALUE!</v>
      </c>
      <c r="FW6" t="e">
        <f t="shared" si="104"/>
        <v>#VALUE!</v>
      </c>
      <c r="FX6" t="e">
        <f t="shared" si="105"/>
        <v>#VALUE!</v>
      </c>
      <c r="FY6" t="e">
        <f t="shared" si="106"/>
        <v>#VALUE!</v>
      </c>
      <c r="FZ6" t="e">
        <f t="shared" si="107"/>
        <v>#VALUE!</v>
      </c>
      <c r="GA6" t="e">
        <f t="shared" si="108"/>
        <v>#VALUE!</v>
      </c>
      <c r="GB6" t="e">
        <f t="shared" si="109"/>
        <v>#VALUE!</v>
      </c>
      <c r="GC6" t="e">
        <f t="shared" si="110"/>
        <v>#VALUE!</v>
      </c>
      <c r="GD6">
        <f t="shared" si="111"/>
        <v>10.640394088669952</v>
      </c>
      <c r="GE6">
        <f t="shared" si="111"/>
        <v>21.921182266009854</v>
      </c>
      <c r="GF6">
        <f t="shared" si="111"/>
        <v>1.3220689655172413</v>
      </c>
      <c r="GG6">
        <f t="shared" si="111"/>
        <v>0.41545492314083915</v>
      </c>
      <c r="GH6">
        <f t="shared" si="111"/>
        <v>907.44101633393848</v>
      </c>
      <c r="GI6">
        <f t="shared" si="111"/>
        <v>0</v>
      </c>
      <c r="GJ6">
        <f t="shared" si="111"/>
        <v>0</v>
      </c>
      <c r="GK6">
        <f t="shared" si="111"/>
        <v>7.4482758620689662</v>
      </c>
      <c r="GL6">
        <f t="shared" si="111"/>
        <v>13.626373626373629</v>
      </c>
      <c r="GM6">
        <f t="shared" si="111"/>
        <v>20.054945054945058</v>
      </c>
      <c r="GN6">
        <f t="shared" si="112"/>
        <v>2.2361538461538464</v>
      </c>
      <c r="GO6">
        <f t="shared" si="112"/>
        <v>4.0778498609823917</v>
      </c>
      <c r="GP6">
        <f t="shared" si="112"/>
        <v>6072.8744939271264</v>
      </c>
      <c r="GQ6" t="e">
        <f t="shared" si="112"/>
        <v>#VALUE!</v>
      </c>
      <c r="GR6">
        <f t="shared" si="112"/>
        <v>0.16025641025641027</v>
      </c>
      <c r="GS6">
        <f t="shared" si="112"/>
        <v>8.615384615384615</v>
      </c>
      <c r="GT6" t="e">
        <f t="shared" si="112"/>
        <v>#VALUE!</v>
      </c>
      <c r="GU6" t="e">
        <f t="shared" si="112"/>
        <v>#VALUE!</v>
      </c>
      <c r="GV6" t="e">
        <f t="shared" si="112"/>
        <v>#VALUE!</v>
      </c>
      <c r="GW6" t="e">
        <f t="shared" si="112"/>
        <v>#VALUE!</v>
      </c>
      <c r="GX6" t="e">
        <f t="shared" si="113"/>
        <v>#VALUE!</v>
      </c>
      <c r="GY6" t="e">
        <f t="shared" si="113"/>
        <v>#VALUE!</v>
      </c>
      <c r="GZ6" t="e">
        <f t="shared" si="113"/>
        <v>#VALUE!</v>
      </c>
      <c r="HA6" t="e">
        <f t="shared" si="113"/>
        <v>#VALUE!</v>
      </c>
      <c r="HB6" s="4">
        <f t="shared" si="128"/>
        <v>949.18839243934531</v>
      </c>
      <c r="HC6" s="4" t="e">
        <f t="shared" si="114"/>
        <v>#VALUE!</v>
      </c>
      <c r="HD6" s="4"/>
      <c r="HE6" s="3">
        <v>949.18839243934531</v>
      </c>
      <c r="HF6" s="3">
        <v>7133.7912063290796</v>
      </c>
      <c r="HG6" s="3"/>
    </row>
    <row r="7" spans="1:215" ht="15" thickBot="1">
      <c r="A7" s="377" t="s">
        <v>16</v>
      </c>
      <c r="B7" s="14" t="s">
        <v>15</v>
      </c>
      <c r="C7" s="13">
        <v>29.00565958</v>
      </c>
      <c r="D7" s="13">
        <v>80.748943639999993</v>
      </c>
      <c r="E7" s="13">
        <v>735</v>
      </c>
      <c r="F7" s="17">
        <v>5.7</v>
      </c>
      <c r="G7" s="19">
        <v>10.34</v>
      </c>
      <c r="H7" s="17">
        <v>99.4</v>
      </c>
      <c r="I7" s="17">
        <v>0</v>
      </c>
      <c r="J7" s="17">
        <v>1</v>
      </c>
      <c r="K7" s="17">
        <v>0</v>
      </c>
      <c r="L7" s="17">
        <v>0</v>
      </c>
      <c r="M7" s="19">
        <v>8.5399999999999991</v>
      </c>
      <c r="N7" s="10">
        <v>7</v>
      </c>
      <c r="O7" s="15">
        <v>3.37</v>
      </c>
      <c r="P7" s="10">
        <v>227.1</v>
      </c>
      <c r="Q7" s="10">
        <v>0.3</v>
      </c>
      <c r="R7" s="10">
        <v>1</v>
      </c>
      <c r="S7" s="10">
        <v>0.08</v>
      </c>
      <c r="T7" s="10">
        <v>0.09</v>
      </c>
      <c r="U7" s="15">
        <v>26.6</v>
      </c>
      <c r="V7" s="8">
        <v>6.6</v>
      </c>
      <c r="W7" s="7" t="s">
        <v>0</v>
      </c>
      <c r="X7" s="8">
        <v>51.5</v>
      </c>
      <c r="Y7" s="8">
        <v>0</v>
      </c>
      <c r="Z7" s="8">
        <v>6</v>
      </c>
      <c r="AA7" s="8">
        <v>0</v>
      </c>
      <c r="AB7" s="8">
        <v>0</v>
      </c>
      <c r="AC7" s="7" t="s">
        <v>0</v>
      </c>
      <c r="AD7" s="6">
        <v>7</v>
      </c>
      <c r="AE7" s="6">
        <v>7</v>
      </c>
      <c r="AF7" s="6">
        <v>500</v>
      </c>
      <c r="AG7" s="6">
        <v>8.3000000000000007</v>
      </c>
      <c r="AH7" s="6">
        <v>1.9E-2</v>
      </c>
      <c r="AI7" s="6">
        <v>0.03</v>
      </c>
      <c r="AJ7" s="6">
        <v>0.48</v>
      </c>
      <c r="AK7" s="6">
        <v>25</v>
      </c>
      <c r="AL7" s="6">
        <v>7</v>
      </c>
      <c r="AM7" s="6">
        <v>7</v>
      </c>
      <c r="AN7" s="6">
        <v>500</v>
      </c>
      <c r="AO7" s="6">
        <v>8.3000000000000007</v>
      </c>
      <c r="AP7" s="6">
        <v>1.9E-2</v>
      </c>
      <c r="AQ7" s="6">
        <v>0.03</v>
      </c>
      <c r="AR7" s="6">
        <v>0.48</v>
      </c>
      <c r="AS7" s="6">
        <v>25</v>
      </c>
      <c r="AT7" s="6">
        <v>7</v>
      </c>
      <c r="AU7" s="6">
        <v>7</v>
      </c>
      <c r="AV7" s="6">
        <v>500</v>
      </c>
      <c r="AW7" s="6">
        <v>8.3000000000000007</v>
      </c>
      <c r="AX7" s="6">
        <v>1.9E-2</v>
      </c>
      <c r="AY7" s="6">
        <v>0.03</v>
      </c>
      <c r="AZ7" s="6">
        <v>0.48</v>
      </c>
      <c r="BA7" s="6">
        <v>25</v>
      </c>
      <c r="BB7" s="6">
        <v>4</v>
      </c>
      <c r="BC7" s="6">
        <v>5</v>
      </c>
      <c r="BD7" s="6">
        <v>3</v>
      </c>
      <c r="BE7" s="6">
        <v>2</v>
      </c>
      <c r="BF7" s="6">
        <v>5</v>
      </c>
      <c r="BG7" s="6">
        <v>3</v>
      </c>
      <c r="BH7" s="6">
        <v>2</v>
      </c>
      <c r="BI7" s="6">
        <v>5</v>
      </c>
      <c r="BJ7" s="6">
        <f t="shared" si="115"/>
        <v>29</v>
      </c>
      <c r="BK7" s="6">
        <f t="shared" si="0"/>
        <v>0</v>
      </c>
      <c r="BL7" s="6">
        <f t="shared" si="1"/>
        <v>0</v>
      </c>
      <c r="BM7" s="6">
        <f t="shared" si="2"/>
        <v>0</v>
      </c>
      <c r="BN7" s="6">
        <f t="shared" si="3"/>
        <v>0</v>
      </c>
      <c r="BO7" s="6">
        <f t="shared" si="4"/>
        <v>0</v>
      </c>
      <c r="BP7" s="6">
        <f t="shared" si="5"/>
        <v>0</v>
      </c>
      <c r="BQ7" s="6">
        <f t="shared" si="6"/>
        <v>0</v>
      </c>
      <c r="BR7" s="6">
        <f t="shared" si="7"/>
        <v>0</v>
      </c>
      <c r="BS7" s="6">
        <f t="shared" si="8"/>
        <v>0</v>
      </c>
      <c r="BT7" s="6">
        <f t="shared" si="9"/>
        <v>0</v>
      </c>
      <c r="BU7" s="6">
        <f t="shared" si="10"/>
        <v>0</v>
      </c>
      <c r="BV7" s="6">
        <f t="shared" si="11"/>
        <v>0</v>
      </c>
      <c r="BW7" s="6">
        <f t="shared" si="12"/>
        <v>0</v>
      </c>
      <c r="BX7" s="6">
        <f t="shared" si="13"/>
        <v>0</v>
      </c>
      <c r="BY7" s="6">
        <f t="shared" si="14"/>
        <v>0</v>
      </c>
      <c r="BZ7" s="6">
        <f t="shared" si="15"/>
        <v>0</v>
      </c>
      <c r="CA7" s="6">
        <f t="shared" si="16"/>
        <v>0</v>
      </c>
      <c r="CB7" s="6">
        <f t="shared" si="17"/>
        <v>1</v>
      </c>
      <c r="CC7" s="6">
        <f t="shared" si="18"/>
        <v>0</v>
      </c>
      <c r="CD7" s="6">
        <f t="shared" si="19"/>
        <v>0</v>
      </c>
      <c r="CE7" s="6">
        <f t="shared" si="20"/>
        <v>0</v>
      </c>
      <c r="CF7" s="6">
        <f t="shared" si="21"/>
        <v>0</v>
      </c>
      <c r="CG7" s="6">
        <f t="shared" si="22"/>
        <v>0</v>
      </c>
      <c r="CH7" s="6">
        <f t="shared" si="23"/>
        <v>1</v>
      </c>
      <c r="CI7" s="6">
        <f t="shared" si="24"/>
        <v>1</v>
      </c>
      <c r="CJ7" s="6">
        <f t="shared" si="25"/>
        <v>1</v>
      </c>
      <c r="CK7" s="6">
        <f t="shared" si="26"/>
        <v>1</v>
      </c>
      <c r="CL7" s="6">
        <f t="shared" si="27"/>
        <v>1</v>
      </c>
      <c r="CM7" s="6">
        <f t="shared" si="28"/>
        <v>1</v>
      </c>
      <c r="CN7" s="6">
        <f t="shared" si="29"/>
        <v>1</v>
      </c>
      <c r="CO7" s="6">
        <f t="shared" si="30"/>
        <v>1</v>
      </c>
      <c r="CP7" s="6">
        <f t="shared" si="31"/>
        <v>1</v>
      </c>
      <c r="CQ7" s="6">
        <f t="shared" si="32"/>
        <v>1</v>
      </c>
      <c r="CR7" s="6">
        <f t="shared" si="33"/>
        <v>1</v>
      </c>
      <c r="CS7" s="6">
        <f t="shared" si="34"/>
        <v>1</v>
      </c>
      <c r="CT7" s="6">
        <f t="shared" si="35"/>
        <v>1</v>
      </c>
      <c r="CU7" s="6">
        <f t="shared" si="36"/>
        <v>1</v>
      </c>
      <c r="CV7" s="6">
        <f t="shared" si="37"/>
        <v>1</v>
      </c>
      <c r="CW7" s="6">
        <f t="shared" si="38"/>
        <v>1</v>
      </c>
      <c r="CX7" s="6">
        <f t="shared" si="39"/>
        <v>1</v>
      </c>
      <c r="CY7" s="6">
        <f t="shared" si="40"/>
        <v>1</v>
      </c>
      <c r="CZ7" s="6">
        <f t="shared" si="41"/>
        <v>0</v>
      </c>
      <c r="DA7" s="6">
        <f t="shared" si="42"/>
        <v>1</v>
      </c>
      <c r="DB7" s="6">
        <f t="shared" si="43"/>
        <v>1</v>
      </c>
      <c r="DC7" s="6">
        <f t="shared" si="44"/>
        <v>1</v>
      </c>
      <c r="DD7" s="6">
        <f t="shared" si="45"/>
        <v>1</v>
      </c>
      <c r="DE7" s="6">
        <f t="shared" si="46"/>
        <v>1</v>
      </c>
      <c r="DF7" s="6">
        <f t="shared" si="47"/>
        <v>0</v>
      </c>
      <c r="DG7" s="5">
        <f t="shared" si="116"/>
        <v>4</v>
      </c>
      <c r="DH7" s="5">
        <f t="shared" si="117"/>
        <v>5</v>
      </c>
      <c r="DI7" s="5">
        <f t="shared" si="48"/>
        <v>3</v>
      </c>
      <c r="DJ7" s="5">
        <f t="shared" si="49"/>
        <v>2</v>
      </c>
      <c r="DK7" s="5">
        <f t="shared" si="50"/>
        <v>5</v>
      </c>
      <c r="DL7" s="5">
        <f t="shared" si="51"/>
        <v>3</v>
      </c>
      <c r="DM7" s="5">
        <f t="shared" si="52"/>
        <v>2</v>
      </c>
      <c r="DN7" s="5">
        <f t="shared" si="53"/>
        <v>5</v>
      </c>
      <c r="DO7" s="5">
        <f t="shared" si="118"/>
        <v>4</v>
      </c>
      <c r="DP7" s="5">
        <f t="shared" si="54"/>
        <v>5</v>
      </c>
      <c r="DQ7" s="5">
        <f t="shared" si="55"/>
        <v>3</v>
      </c>
      <c r="DR7" s="5">
        <f t="shared" si="56"/>
        <v>2</v>
      </c>
      <c r="DS7" s="5">
        <f t="shared" si="57"/>
        <v>5</v>
      </c>
      <c r="DT7" s="5">
        <f t="shared" si="58"/>
        <v>3</v>
      </c>
      <c r="DU7" s="5">
        <f t="shared" si="59"/>
        <v>2</v>
      </c>
      <c r="DV7" s="5">
        <f t="shared" si="60"/>
        <v>5</v>
      </c>
      <c r="DW7" s="5">
        <f t="shared" si="61"/>
        <v>4</v>
      </c>
      <c r="DX7" s="5">
        <f t="shared" si="62"/>
        <v>0</v>
      </c>
      <c r="DY7" s="5">
        <f t="shared" si="63"/>
        <v>3</v>
      </c>
      <c r="DZ7" s="5">
        <f t="shared" si="64"/>
        <v>2</v>
      </c>
      <c r="EA7" s="5">
        <f t="shared" si="65"/>
        <v>5</v>
      </c>
      <c r="EB7" s="5">
        <f t="shared" si="66"/>
        <v>3</v>
      </c>
      <c r="EC7" s="5">
        <f t="shared" si="67"/>
        <v>2</v>
      </c>
      <c r="ED7" s="5">
        <f t="shared" si="68"/>
        <v>0</v>
      </c>
      <c r="EE7" s="5">
        <f t="shared" si="119"/>
        <v>29</v>
      </c>
      <c r="EF7" s="5">
        <f t="shared" si="120"/>
        <v>29</v>
      </c>
      <c r="EG7">
        <f t="shared" si="121"/>
        <v>19</v>
      </c>
      <c r="EH7">
        <f t="shared" si="122"/>
        <v>0.13793103448275862</v>
      </c>
      <c r="EI7">
        <f t="shared" si="69"/>
        <v>0.17241379310344829</v>
      </c>
      <c r="EJ7">
        <f t="shared" si="70"/>
        <v>0.10344827586206896</v>
      </c>
      <c r="EK7">
        <f t="shared" si="71"/>
        <v>6.8965517241379309E-2</v>
      </c>
      <c r="EL7">
        <f t="shared" si="72"/>
        <v>0.17241379310344829</v>
      </c>
      <c r="EM7">
        <f t="shared" si="73"/>
        <v>0.10344827586206896</v>
      </c>
      <c r="EN7">
        <f t="shared" si="74"/>
        <v>6.8965517241379309E-2</v>
      </c>
      <c r="EO7">
        <f t="shared" si="75"/>
        <v>0.17241379310344829</v>
      </c>
      <c r="EP7">
        <f t="shared" si="123"/>
        <v>0.13793103448275862</v>
      </c>
      <c r="EQ7">
        <f t="shared" si="76"/>
        <v>0.17241379310344829</v>
      </c>
      <c r="ER7">
        <f t="shared" si="77"/>
        <v>0.10344827586206896</v>
      </c>
      <c r="ES7">
        <f t="shared" si="78"/>
        <v>6.8965517241379309E-2</v>
      </c>
      <c r="ET7">
        <f t="shared" si="79"/>
        <v>0.17241379310344829</v>
      </c>
      <c r="EU7">
        <f t="shared" si="80"/>
        <v>0.10344827586206896</v>
      </c>
      <c r="EV7">
        <f t="shared" si="81"/>
        <v>6.8965517241379309E-2</v>
      </c>
      <c r="EW7">
        <f t="shared" si="82"/>
        <v>0.17241379310344829</v>
      </c>
      <c r="EX7">
        <f>DW7/$EG7</f>
        <v>0.21052631578947367</v>
      </c>
      <c r="EY7">
        <f t="shared" si="83"/>
        <v>0</v>
      </c>
      <c r="EZ7">
        <f t="shared" si="84"/>
        <v>0.15789473684210525</v>
      </c>
      <c r="FA7">
        <f t="shared" si="85"/>
        <v>0.10526315789473684</v>
      </c>
      <c r="FB7">
        <f t="shared" si="86"/>
        <v>0.26315789473684209</v>
      </c>
      <c r="FC7">
        <f t="shared" si="87"/>
        <v>0.15789473684210525</v>
      </c>
      <c r="FD7">
        <f t="shared" si="88"/>
        <v>0.10526315789473684</v>
      </c>
      <c r="FE7">
        <f t="shared" si="89"/>
        <v>0</v>
      </c>
      <c r="FF7">
        <f t="shared" si="125"/>
        <v>81.428571428571431</v>
      </c>
      <c r="FG7">
        <f t="shared" si="126"/>
        <v>147.71428571428572</v>
      </c>
      <c r="FH7">
        <f t="shared" si="90"/>
        <v>19.88</v>
      </c>
      <c r="FI7">
        <f t="shared" si="91"/>
        <v>0</v>
      </c>
      <c r="FJ7">
        <f t="shared" si="92"/>
        <v>5263.1578947368425</v>
      </c>
      <c r="FK7">
        <f t="shared" si="93"/>
        <v>0</v>
      </c>
      <c r="FL7">
        <f t="shared" si="94"/>
        <v>0</v>
      </c>
      <c r="FM7">
        <f t="shared" si="95"/>
        <v>34.159999999999997</v>
      </c>
      <c r="FN7">
        <f t="shared" si="127"/>
        <v>100</v>
      </c>
      <c r="FO7">
        <f t="shared" si="96"/>
        <v>48.142857142857146</v>
      </c>
      <c r="FP7">
        <f t="shared" si="97"/>
        <v>45.42</v>
      </c>
      <c r="FQ7">
        <f t="shared" si="98"/>
        <v>3.6144578313253009</v>
      </c>
      <c r="FR7">
        <f t="shared" si="99"/>
        <v>5263.1578947368425</v>
      </c>
      <c r="FS7">
        <f t="shared" si="100"/>
        <v>266.66666666666669</v>
      </c>
      <c r="FT7">
        <f t="shared" si="101"/>
        <v>18.75</v>
      </c>
      <c r="FU7">
        <f t="shared" si="102"/>
        <v>106.4</v>
      </c>
      <c r="FV7">
        <f t="shared" si="103"/>
        <v>94.285714285714278</v>
      </c>
      <c r="FW7" t="e">
        <f t="shared" si="104"/>
        <v>#VALUE!</v>
      </c>
      <c r="FX7">
        <f t="shared" si="105"/>
        <v>10.299999999999999</v>
      </c>
      <c r="FY7">
        <f t="shared" si="106"/>
        <v>0</v>
      </c>
      <c r="FZ7">
        <f t="shared" si="107"/>
        <v>31578.947368421053</v>
      </c>
      <c r="GA7">
        <f t="shared" si="108"/>
        <v>0</v>
      </c>
      <c r="GB7">
        <f t="shared" si="109"/>
        <v>0</v>
      </c>
      <c r="GC7" t="e">
        <f t="shared" si="110"/>
        <v>#VALUE!</v>
      </c>
      <c r="GD7">
        <f t="shared" ref="GD7:GD15" si="129">FF7*EH7</f>
        <v>11.231527093596059</v>
      </c>
      <c r="GE7">
        <f t="shared" ref="GE7:GE15" si="130">FG7*EI7</f>
        <v>25.467980295566505</v>
      </c>
      <c r="GF7">
        <f t="shared" ref="GF7:GF15" si="131">FH7*EJ7</f>
        <v>2.0565517241379307</v>
      </c>
      <c r="GG7">
        <f t="shared" ref="GG7:GG15" si="132">FI7*EK7</f>
        <v>0</v>
      </c>
      <c r="GH7">
        <f t="shared" ref="GH7:GH15" si="133">FJ7*EL7</f>
        <v>907.44101633393848</v>
      </c>
      <c r="GI7">
        <f t="shared" ref="GI7:GI15" si="134">FK7*EM7</f>
        <v>0</v>
      </c>
      <c r="GJ7">
        <f t="shared" ref="GJ7:GJ15" si="135">FL7*EN7</f>
        <v>0</v>
      </c>
      <c r="GK7">
        <f t="shared" ref="GK7:GK15" si="136">FM7*EO7</f>
        <v>5.8896551724137929</v>
      </c>
      <c r="GL7">
        <f t="shared" ref="GL7:GL15" si="137">FN7*EP7</f>
        <v>13.793103448275861</v>
      </c>
      <c r="GM7">
        <f t="shared" ref="GM7:GM15" si="138">FO7*EQ7</f>
        <v>8.3004926108374395</v>
      </c>
      <c r="GN7">
        <f t="shared" ref="GN7:GN15" si="139">FP7*ER7</f>
        <v>4.6986206896551721</v>
      </c>
      <c r="GO7">
        <f t="shared" ref="GO7:GO15" si="140">FQ7*ES7</f>
        <v>0.24927295388450349</v>
      </c>
      <c r="GP7">
        <f t="shared" ref="GP7:GP15" si="141">FR7*ET7</f>
        <v>907.44101633393848</v>
      </c>
      <c r="GQ7">
        <f t="shared" ref="GQ7:GQ15" si="142">FS7*EU7</f>
        <v>27.586206896551726</v>
      </c>
      <c r="GR7">
        <f t="shared" ref="GR7:GR15" si="143">FT7*EV7</f>
        <v>1.2931034482758621</v>
      </c>
      <c r="GS7">
        <f t="shared" ref="GS7:GS15" si="144">FU7*EW7</f>
        <v>18.3448275862069</v>
      </c>
      <c r="GT7">
        <f t="shared" ref="GT7:GT15" si="145">FV7*EX7</f>
        <v>19.849624060150372</v>
      </c>
      <c r="GU7" t="e">
        <f t="shared" ref="GU7:GU15" si="146">FW7*EY7</f>
        <v>#VALUE!</v>
      </c>
      <c r="GV7">
        <f t="shared" ref="GV7:GV15" si="147">FX7*EZ7</f>
        <v>1.6263157894736839</v>
      </c>
      <c r="GW7">
        <f t="shared" ref="GW7:GW15" si="148">FY7*FA7</f>
        <v>0</v>
      </c>
      <c r="GY7">
        <f t="shared" ref="GY7:GY15" si="149">GA7*FC7</f>
        <v>0</v>
      </c>
      <c r="GZ7">
        <f t="shared" ref="GZ7:GZ15" si="150">GB7*FD7</f>
        <v>0</v>
      </c>
      <c r="HA7" t="e">
        <f t="shared" ref="HA7:HA15" si="151">GC7*FE7</f>
        <v>#VALUE!</v>
      </c>
      <c r="HB7" s="4">
        <f t="shared" si="128"/>
        <v>952.08673061965271</v>
      </c>
      <c r="HC7" s="4">
        <f t="shared" si="114"/>
        <v>981.70664396762584</v>
      </c>
      <c r="HD7" s="4" t="e">
        <f>SUM(GT7:HA7)</f>
        <v>#VALUE!</v>
      </c>
      <c r="HE7" s="3">
        <v>952.08673061965271</v>
      </c>
      <c r="HF7" s="3">
        <v>981.70664396762584</v>
      </c>
      <c r="HG7" s="3">
        <v>90049.176770874561</v>
      </c>
    </row>
    <row r="8" spans="1:215" ht="15" thickBot="1">
      <c r="A8" s="377"/>
      <c r="B8" s="14" t="s">
        <v>14</v>
      </c>
      <c r="C8" s="13">
        <v>29.084816239999999</v>
      </c>
      <c r="D8" s="13">
        <v>80.576113030000002</v>
      </c>
      <c r="E8" s="13">
        <v>1136</v>
      </c>
      <c r="F8" s="17">
        <v>5.7</v>
      </c>
      <c r="G8" s="19">
        <v>9.1199999999999992</v>
      </c>
      <c r="H8" s="17">
        <v>36.200000000000003</v>
      </c>
      <c r="I8" s="17">
        <v>0</v>
      </c>
      <c r="J8" s="17">
        <v>0</v>
      </c>
      <c r="K8" s="17">
        <v>0</v>
      </c>
      <c r="L8" s="17">
        <v>0</v>
      </c>
      <c r="M8" s="19">
        <v>26.6</v>
      </c>
      <c r="N8" s="10">
        <v>6.2</v>
      </c>
      <c r="O8" s="15">
        <v>6.31</v>
      </c>
      <c r="P8" s="10">
        <v>36.700000000000003</v>
      </c>
      <c r="Q8" s="10">
        <v>3.2</v>
      </c>
      <c r="R8" s="10">
        <v>0</v>
      </c>
      <c r="S8" s="10">
        <v>0</v>
      </c>
      <c r="T8" s="10">
        <v>0.15</v>
      </c>
      <c r="U8" s="15">
        <v>34.9</v>
      </c>
      <c r="V8" s="8">
        <v>6.1</v>
      </c>
      <c r="W8" s="7" t="s">
        <v>0</v>
      </c>
      <c r="X8" s="7" t="s">
        <v>0</v>
      </c>
      <c r="Y8" s="8">
        <v>0</v>
      </c>
      <c r="Z8" s="8">
        <v>0</v>
      </c>
      <c r="AA8" s="8">
        <v>0</v>
      </c>
      <c r="AB8" s="8">
        <v>0</v>
      </c>
      <c r="AC8" s="7" t="s">
        <v>0</v>
      </c>
      <c r="AD8" s="6">
        <v>7</v>
      </c>
      <c r="AE8" s="6">
        <v>7</v>
      </c>
      <c r="AF8" s="6">
        <v>500</v>
      </c>
      <c r="AG8" s="6">
        <v>8.3000000000000007</v>
      </c>
      <c r="AH8" s="6">
        <v>1.9E-2</v>
      </c>
      <c r="AI8" s="6">
        <v>0.03</v>
      </c>
      <c r="AJ8" s="6">
        <v>0.48</v>
      </c>
      <c r="AK8" s="6">
        <v>25</v>
      </c>
      <c r="AL8" s="6">
        <v>7</v>
      </c>
      <c r="AM8" s="6">
        <v>7</v>
      </c>
      <c r="AN8" s="6">
        <v>500</v>
      </c>
      <c r="AO8" s="6">
        <v>8.3000000000000007</v>
      </c>
      <c r="AP8" s="6">
        <v>1.9E-2</v>
      </c>
      <c r="AQ8" s="6">
        <v>0.03</v>
      </c>
      <c r="AR8" s="6">
        <v>0.48</v>
      </c>
      <c r="AS8" s="6">
        <v>25</v>
      </c>
      <c r="AT8" s="6">
        <v>7</v>
      </c>
      <c r="AU8" s="6">
        <v>7</v>
      </c>
      <c r="AV8" s="6">
        <v>500</v>
      </c>
      <c r="AW8" s="6">
        <v>8.3000000000000007</v>
      </c>
      <c r="AX8" s="6">
        <v>1.9E-2</v>
      </c>
      <c r="AY8" s="6">
        <v>0.03</v>
      </c>
      <c r="AZ8" s="6">
        <v>0.48</v>
      </c>
      <c r="BA8" s="6">
        <v>25</v>
      </c>
      <c r="BB8" s="6">
        <v>4</v>
      </c>
      <c r="BC8" s="6">
        <v>5</v>
      </c>
      <c r="BD8" s="6">
        <v>3</v>
      </c>
      <c r="BE8" s="6">
        <v>2</v>
      </c>
      <c r="BF8" s="6">
        <v>5</v>
      </c>
      <c r="BG8" s="6">
        <v>3</v>
      </c>
      <c r="BH8" s="6">
        <v>2</v>
      </c>
      <c r="BI8" s="6">
        <v>5</v>
      </c>
      <c r="BJ8" s="6">
        <f t="shared" si="115"/>
        <v>29</v>
      </c>
      <c r="BK8" s="6">
        <f t="shared" si="0"/>
        <v>0</v>
      </c>
      <c r="BL8" s="6">
        <f t="shared" si="1"/>
        <v>0</v>
      </c>
      <c r="BM8" s="6">
        <f t="shared" si="2"/>
        <v>0</v>
      </c>
      <c r="BN8" s="6">
        <f t="shared" si="3"/>
        <v>0</v>
      </c>
      <c r="BO8" s="6">
        <f t="shared" si="4"/>
        <v>0</v>
      </c>
      <c r="BP8" s="6">
        <f t="shared" si="5"/>
        <v>0</v>
      </c>
      <c r="BQ8" s="6">
        <f t="shared" si="6"/>
        <v>0</v>
      </c>
      <c r="BR8" s="6">
        <f t="shared" si="7"/>
        <v>0</v>
      </c>
      <c r="BS8" s="6">
        <f t="shared" si="8"/>
        <v>0</v>
      </c>
      <c r="BT8" s="6">
        <f t="shared" si="9"/>
        <v>0</v>
      </c>
      <c r="BU8" s="6">
        <f t="shared" si="10"/>
        <v>0</v>
      </c>
      <c r="BV8" s="6">
        <f t="shared" si="11"/>
        <v>0</v>
      </c>
      <c r="BW8" s="6">
        <f t="shared" si="12"/>
        <v>0</v>
      </c>
      <c r="BX8" s="6">
        <f t="shared" si="13"/>
        <v>0</v>
      </c>
      <c r="BY8" s="6">
        <f t="shared" si="14"/>
        <v>0</v>
      </c>
      <c r="BZ8" s="6">
        <f t="shared" si="15"/>
        <v>0</v>
      </c>
      <c r="CA8" s="6">
        <f t="shared" si="16"/>
        <v>0</v>
      </c>
      <c r="CB8" s="6">
        <f t="shared" si="17"/>
        <v>1</v>
      </c>
      <c r="CC8" s="6">
        <f t="shared" si="18"/>
        <v>1</v>
      </c>
      <c r="CD8" s="6">
        <f t="shared" si="19"/>
        <v>0</v>
      </c>
      <c r="CE8" s="6">
        <f t="shared" si="20"/>
        <v>0</v>
      </c>
      <c r="CF8" s="6">
        <f t="shared" si="21"/>
        <v>0</v>
      </c>
      <c r="CG8" s="6">
        <f t="shared" si="22"/>
        <v>0</v>
      </c>
      <c r="CH8" s="6">
        <f t="shared" si="23"/>
        <v>1</v>
      </c>
      <c r="CI8" s="6">
        <f t="shared" si="24"/>
        <v>1</v>
      </c>
      <c r="CJ8" s="6">
        <f t="shared" si="25"/>
        <v>1</v>
      </c>
      <c r="CK8" s="6">
        <f t="shared" si="26"/>
        <v>1</v>
      </c>
      <c r="CL8" s="6">
        <f t="shared" si="27"/>
        <v>1</v>
      </c>
      <c r="CM8" s="6">
        <f t="shared" si="28"/>
        <v>1</v>
      </c>
      <c r="CN8" s="6">
        <f t="shared" si="29"/>
        <v>1</v>
      </c>
      <c r="CO8" s="6">
        <f t="shared" si="30"/>
        <v>1</v>
      </c>
      <c r="CP8" s="6">
        <f t="shared" si="31"/>
        <v>1</v>
      </c>
      <c r="CQ8" s="6">
        <f t="shared" si="32"/>
        <v>1</v>
      </c>
      <c r="CR8" s="6">
        <f t="shared" si="33"/>
        <v>1</v>
      </c>
      <c r="CS8" s="6">
        <f t="shared" si="34"/>
        <v>1</v>
      </c>
      <c r="CT8" s="6">
        <f t="shared" si="35"/>
        <v>1</v>
      </c>
      <c r="CU8" s="6">
        <f t="shared" si="36"/>
        <v>1</v>
      </c>
      <c r="CV8" s="6">
        <f t="shared" si="37"/>
        <v>1</v>
      </c>
      <c r="CW8" s="6">
        <f t="shared" si="38"/>
        <v>1</v>
      </c>
      <c r="CX8" s="6">
        <f t="shared" si="39"/>
        <v>1</v>
      </c>
      <c r="CY8" s="6">
        <f t="shared" si="40"/>
        <v>1</v>
      </c>
      <c r="CZ8" s="6">
        <f t="shared" si="41"/>
        <v>0</v>
      </c>
      <c r="DA8" s="6">
        <f t="shared" si="42"/>
        <v>0</v>
      </c>
      <c r="DB8" s="6">
        <f t="shared" si="43"/>
        <v>1</v>
      </c>
      <c r="DC8" s="6">
        <f t="shared" si="44"/>
        <v>1</v>
      </c>
      <c r="DD8" s="6">
        <f t="shared" si="45"/>
        <v>1</v>
      </c>
      <c r="DE8" s="6">
        <f t="shared" si="46"/>
        <v>1</v>
      </c>
      <c r="DF8" s="6">
        <f t="shared" si="47"/>
        <v>0</v>
      </c>
      <c r="DG8" s="5">
        <f t="shared" si="116"/>
        <v>4</v>
      </c>
      <c r="DH8" s="5">
        <f t="shared" si="117"/>
        <v>5</v>
      </c>
      <c r="DI8" s="5">
        <f t="shared" si="48"/>
        <v>3</v>
      </c>
      <c r="DJ8" s="5">
        <f t="shared" si="49"/>
        <v>2</v>
      </c>
      <c r="DK8" s="5">
        <f t="shared" si="50"/>
        <v>5</v>
      </c>
      <c r="DL8" s="5">
        <f t="shared" si="51"/>
        <v>3</v>
      </c>
      <c r="DM8" s="5">
        <f t="shared" si="52"/>
        <v>2</v>
      </c>
      <c r="DN8" s="5">
        <f t="shared" si="53"/>
        <v>5</v>
      </c>
      <c r="DO8" s="5">
        <f t="shared" si="118"/>
        <v>4</v>
      </c>
      <c r="DP8" s="5">
        <f t="shared" si="54"/>
        <v>5</v>
      </c>
      <c r="DQ8" s="5">
        <f t="shared" si="55"/>
        <v>3</v>
      </c>
      <c r="DR8" s="5">
        <f t="shared" si="56"/>
        <v>2</v>
      </c>
      <c r="DS8" s="5">
        <f t="shared" si="57"/>
        <v>5</v>
      </c>
      <c r="DT8" s="5">
        <f t="shared" si="58"/>
        <v>3</v>
      </c>
      <c r="DU8" s="5">
        <f t="shared" si="59"/>
        <v>2</v>
      </c>
      <c r="DV8" s="5">
        <f t="shared" si="60"/>
        <v>5</v>
      </c>
      <c r="DW8" s="5">
        <f t="shared" si="61"/>
        <v>4</v>
      </c>
      <c r="DX8" s="5">
        <f t="shared" si="62"/>
        <v>0</v>
      </c>
      <c r="DY8" s="5">
        <f t="shared" si="63"/>
        <v>0</v>
      </c>
      <c r="DZ8" s="5">
        <f t="shared" si="64"/>
        <v>2</v>
      </c>
      <c r="EA8" s="5">
        <f t="shared" si="65"/>
        <v>5</v>
      </c>
      <c r="EB8" s="5">
        <f t="shared" si="66"/>
        <v>3</v>
      </c>
      <c r="EC8" s="5">
        <f t="shared" si="67"/>
        <v>2</v>
      </c>
      <c r="ED8" s="5">
        <f t="shared" si="68"/>
        <v>0</v>
      </c>
      <c r="EE8" s="5">
        <f t="shared" si="119"/>
        <v>29</v>
      </c>
      <c r="EF8" s="5">
        <f t="shared" si="120"/>
        <v>29</v>
      </c>
      <c r="EG8">
        <f t="shared" si="121"/>
        <v>16</v>
      </c>
      <c r="EH8">
        <f t="shared" si="122"/>
        <v>0.13793103448275862</v>
      </c>
      <c r="EI8">
        <f t="shared" si="69"/>
        <v>0.17241379310344829</v>
      </c>
      <c r="EJ8">
        <f t="shared" si="70"/>
        <v>0.10344827586206896</v>
      </c>
      <c r="EK8">
        <f t="shared" si="71"/>
        <v>6.8965517241379309E-2</v>
      </c>
      <c r="EL8">
        <f t="shared" si="72"/>
        <v>0.17241379310344829</v>
      </c>
      <c r="EM8">
        <f t="shared" si="73"/>
        <v>0.10344827586206896</v>
      </c>
      <c r="EN8">
        <f t="shared" si="74"/>
        <v>6.8965517241379309E-2</v>
      </c>
      <c r="EO8">
        <f t="shared" si="75"/>
        <v>0.17241379310344829</v>
      </c>
      <c r="EP8">
        <f t="shared" si="123"/>
        <v>0.13793103448275862</v>
      </c>
      <c r="EQ8">
        <f t="shared" si="76"/>
        <v>0.17241379310344829</v>
      </c>
      <c r="ER8">
        <f t="shared" si="77"/>
        <v>0.10344827586206896</v>
      </c>
      <c r="ES8">
        <f t="shared" si="78"/>
        <v>6.8965517241379309E-2</v>
      </c>
      <c r="ET8">
        <f t="shared" si="79"/>
        <v>0.17241379310344829</v>
      </c>
      <c r="EU8">
        <f t="shared" si="80"/>
        <v>0.10344827586206896</v>
      </c>
      <c r="EV8">
        <f t="shared" si="81"/>
        <v>6.8965517241379309E-2</v>
      </c>
      <c r="EW8">
        <f t="shared" si="82"/>
        <v>0.17241379310344829</v>
      </c>
      <c r="EX8">
        <f t="shared" si="124"/>
        <v>0.25</v>
      </c>
      <c r="EY8">
        <f t="shared" si="83"/>
        <v>0</v>
      </c>
      <c r="EZ8">
        <f t="shared" si="84"/>
        <v>0</v>
      </c>
      <c r="FA8">
        <f t="shared" si="85"/>
        <v>0.125</v>
      </c>
      <c r="FB8">
        <f t="shared" si="86"/>
        <v>0.3125</v>
      </c>
      <c r="FC8">
        <f t="shared" si="87"/>
        <v>0.1875</v>
      </c>
      <c r="FD8">
        <f t="shared" si="88"/>
        <v>0.125</v>
      </c>
      <c r="FE8">
        <f t="shared" si="89"/>
        <v>0</v>
      </c>
      <c r="FF8">
        <f t="shared" si="125"/>
        <v>81.428571428571431</v>
      </c>
      <c r="FG8">
        <f t="shared" si="126"/>
        <v>130.28571428571428</v>
      </c>
      <c r="FH8">
        <f t="shared" si="90"/>
        <v>7.24</v>
      </c>
      <c r="FI8">
        <f t="shared" si="91"/>
        <v>0</v>
      </c>
      <c r="FJ8">
        <f t="shared" si="92"/>
        <v>0</v>
      </c>
      <c r="FK8">
        <f t="shared" si="93"/>
        <v>0</v>
      </c>
      <c r="FL8">
        <f t="shared" si="94"/>
        <v>0</v>
      </c>
      <c r="FM8">
        <f t="shared" si="95"/>
        <v>106.4</v>
      </c>
      <c r="FN8">
        <f t="shared" si="127"/>
        <v>88.571428571428584</v>
      </c>
      <c r="FO8">
        <f t="shared" si="96"/>
        <v>90.142857142857139</v>
      </c>
      <c r="FP8">
        <f t="shared" si="97"/>
        <v>7.3400000000000007</v>
      </c>
      <c r="FQ8">
        <f t="shared" si="98"/>
        <v>38.554216867469876</v>
      </c>
      <c r="FR8">
        <f t="shared" si="99"/>
        <v>0</v>
      </c>
      <c r="FS8">
        <f t="shared" si="100"/>
        <v>0</v>
      </c>
      <c r="FT8">
        <f t="shared" si="101"/>
        <v>31.25</v>
      </c>
      <c r="FU8">
        <f t="shared" si="102"/>
        <v>139.6</v>
      </c>
      <c r="FV8">
        <f t="shared" si="103"/>
        <v>87.142857142857139</v>
      </c>
      <c r="FW8" t="e">
        <f t="shared" si="104"/>
        <v>#VALUE!</v>
      </c>
      <c r="FX8" t="e">
        <f t="shared" si="105"/>
        <v>#VALUE!</v>
      </c>
      <c r="FY8">
        <f t="shared" si="106"/>
        <v>0</v>
      </c>
      <c r="FZ8">
        <f t="shared" si="107"/>
        <v>0</v>
      </c>
      <c r="GA8">
        <f t="shared" si="108"/>
        <v>0</v>
      </c>
      <c r="GB8">
        <f t="shared" si="109"/>
        <v>0</v>
      </c>
      <c r="GC8" t="e">
        <f t="shared" si="110"/>
        <v>#VALUE!</v>
      </c>
      <c r="GD8">
        <f t="shared" si="129"/>
        <v>11.231527093596059</v>
      </c>
      <c r="GE8">
        <f t="shared" si="130"/>
        <v>22.463054187192117</v>
      </c>
      <c r="GF8">
        <f t="shared" si="131"/>
        <v>0.74896551724137927</v>
      </c>
      <c r="GG8">
        <f t="shared" si="132"/>
        <v>0</v>
      </c>
      <c r="GH8">
        <f t="shared" si="133"/>
        <v>0</v>
      </c>
      <c r="GI8">
        <f t="shared" si="134"/>
        <v>0</v>
      </c>
      <c r="GJ8">
        <f t="shared" si="135"/>
        <v>0</v>
      </c>
      <c r="GK8">
        <f t="shared" si="136"/>
        <v>18.3448275862069</v>
      </c>
      <c r="GL8">
        <f t="shared" si="137"/>
        <v>12.216748768472907</v>
      </c>
      <c r="GM8">
        <f t="shared" si="138"/>
        <v>15.541871921182267</v>
      </c>
      <c r="GN8">
        <f t="shared" si="139"/>
        <v>0.7593103448275863</v>
      </c>
      <c r="GO8">
        <f t="shared" si="140"/>
        <v>2.6589115081013706</v>
      </c>
      <c r="GP8">
        <f t="shared" si="141"/>
        <v>0</v>
      </c>
      <c r="GQ8">
        <f t="shared" si="142"/>
        <v>0</v>
      </c>
      <c r="GR8">
        <f t="shared" si="143"/>
        <v>2.1551724137931032</v>
      </c>
      <c r="GS8">
        <f t="shared" si="144"/>
        <v>24.068965517241381</v>
      </c>
      <c r="GT8">
        <f t="shared" si="145"/>
        <v>21.785714285714285</v>
      </c>
      <c r="GU8" t="e">
        <f t="shared" si="146"/>
        <v>#VALUE!</v>
      </c>
      <c r="GV8" t="e">
        <f t="shared" si="147"/>
        <v>#VALUE!</v>
      </c>
      <c r="GW8">
        <f t="shared" si="148"/>
        <v>0</v>
      </c>
      <c r="GX8">
        <f t="shared" ref="GX8:GX15" si="152">FZ8*FB8</f>
        <v>0</v>
      </c>
      <c r="GY8">
        <f t="shared" si="149"/>
        <v>0</v>
      </c>
      <c r="GZ8">
        <f t="shared" si="150"/>
        <v>0</v>
      </c>
      <c r="HA8" t="e">
        <f t="shared" si="151"/>
        <v>#VALUE!</v>
      </c>
      <c r="HB8" s="4">
        <f t="shared" si="128"/>
        <v>52.788374384236462</v>
      </c>
      <c r="HC8" s="4">
        <f t="shared" si="114"/>
        <v>57.400980473618617</v>
      </c>
      <c r="HD8" s="4" t="e">
        <f>SUM(GT8:HA8)</f>
        <v>#VALUE!</v>
      </c>
      <c r="HE8" s="3">
        <v>52.788374384236462</v>
      </c>
      <c r="HF8" s="3">
        <v>57.400980473618617</v>
      </c>
      <c r="HG8" s="3">
        <v>21.785714285714285</v>
      </c>
    </row>
    <row r="9" spans="1:215" ht="15" thickBot="1">
      <c r="A9" s="377"/>
      <c r="B9" s="14" t="s">
        <v>13</v>
      </c>
      <c r="C9" s="13">
        <v>29.00965017</v>
      </c>
      <c r="D9" s="13">
        <v>80.741424879999997</v>
      </c>
      <c r="E9" s="13">
        <v>695</v>
      </c>
      <c r="F9" s="17">
        <v>6.4</v>
      </c>
      <c r="G9" s="19">
        <v>9.4700000000000006</v>
      </c>
      <c r="H9" s="17">
        <v>103</v>
      </c>
      <c r="I9" s="17">
        <v>0</v>
      </c>
      <c r="J9" s="17">
        <v>0</v>
      </c>
      <c r="K9" s="17">
        <v>0</v>
      </c>
      <c r="L9" s="17">
        <v>0</v>
      </c>
      <c r="M9" s="19">
        <v>4.13</v>
      </c>
      <c r="N9" s="10">
        <v>7.6</v>
      </c>
      <c r="O9" s="15" t="s">
        <v>0</v>
      </c>
      <c r="P9" s="10">
        <v>221.1</v>
      </c>
      <c r="Q9" s="10">
        <v>1.7</v>
      </c>
      <c r="R9" s="10">
        <v>1</v>
      </c>
      <c r="S9" s="10">
        <v>0</v>
      </c>
      <c r="T9" s="10">
        <v>0.06</v>
      </c>
      <c r="U9" s="15">
        <v>18.899999999999999</v>
      </c>
      <c r="V9" s="8">
        <v>6.7</v>
      </c>
      <c r="W9" s="7" t="s">
        <v>0</v>
      </c>
      <c r="X9" s="8">
        <v>61.4</v>
      </c>
      <c r="Y9" s="8">
        <v>0</v>
      </c>
      <c r="Z9" s="8">
        <v>6</v>
      </c>
      <c r="AA9" s="8">
        <v>0</v>
      </c>
      <c r="AB9" s="8">
        <v>0</v>
      </c>
      <c r="AC9" s="7" t="s">
        <v>0</v>
      </c>
      <c r="AD9" s="6">
        <v>7</v>
      </c>
      <c r="AE9" s="6">
        <v>7</v>
      </c>
      <c r="AF9" s="6">
        <v>500</v>
      </c>
      <c r="AG9" s="6">
        <v>8.3000000000000007</v>
      </c>
      <c r="AH9" s="6">
        <v>1.9E-2</v>
      </c>
      <c r="AI9" s="6">
        <v>0.03</v>
      </c>
      <c r="AJ9" s="6">
        <v>0.48</v>
      </c>
      <c r="AK9" s="6">
        <v>25</v>
      </c>
      <c r="AL9" s="6">
        <v>7</v>
      </c>
      <c r="AM9" s="6">
        <v>7</v>
      </c>
      <c r="AN9" s="6">
        <v>500</v>
      </c>
      <c r="AO9" s="6">
        <v>8.3000000000000007</v>
      </c>
      <c r="AP9" s="6">
        <v>1.9E-2</v>
      </c>
      <c r="AQ9" s="6">
        <v>0.03</v>
      </c>
      <c r="AR9" s="6">
        <v>0.48</v>
      </c>
      <c r="AS9" s="6">
        <v>25</v>
      </c>
      <c r="AT9" s="6">
        <v>7</v>
      </c>
      <c r="AU9" s="6">
        <v>7</v>
      </c>
      <c r="AV9" s="6">
        <v>500</v>
      </c>
      <c r="AW9" s="6">
        <v>8.3000000000000007</v>
      </c>
      <c r="AX9" s="6">
        <v>1.9E-2</v>
      </c>
      <c r="AY9" s="6">
        <v>0.03</v>
      </c>
      <c r="AZ9" s="6">
        <v>0.48</v>
      </c>
      <c r="BA9" s="6">
        <v>25</v>
      </c>
      <c r="BB9" s="6">
        <v>4</v>
      </c>
      <c r="BC9" s="6">
        <v>5</v>
      </c>
      <c r="BD9" s="6">
        <v>3</v>
      </c>
      <c r="BE9" s="6">
        <v>2</v>
      </c>
      <c r="BF9" s="6">
        <v>5</v>
      </c>
      <c r="BG9" s="6">
        <v>3</v>
      </c>
      <c r="BH9" s="6">
        <v>2</v>
      </c>
      <c r="BI9" s="6">
        <v>5</v>
      </c>
      <c r="BJ9" s="6">
        <f t="shared" si="115"/>
        <v>29</v>
      </c>
      <c r="BK9" s="6">
        <f t="shared" si="0"/>
        <v>0</v>
      </c>
      <c r="BL9" s="6">
        <f t="shared" si="1"/>
        <v>0</v>
      </c>
      <c r="BM9" s="6">
        <f t="shared" si="2"/>
        <v>0</v>
      </c>
      <c r="BN9" s="6">
        <f t="shared" si="3"/>
        <v>0</v>
      </c>
      <c r="BO9" s="6">
        <f t="shared" si="4"/>
        <v>0</v>
      </c>
      <c r="BP9" s="6">
        <f t="shared" si="5"/>
        <v>0</v>
      </c>
      <c r="BQ9" s="6">
        <f t="shared" si="6"/>
        <v>0</v>
      </c>
      <c r="BR9" s="6">
        <f t="shared" si="7"/>
        <v>0</v>
      </c>
      <c r="BS9" s="6">
        <f t="shared" si="8"/>
        <v>0</v>
      </c>
      <c r="BT9" s="6">
        <f t="shared" si="9"/>
        <v>1</v>
      </c>
      <c r="BU9" s="6">
        <f t="shared" si="10"/>
        <v>0</v>
      </c>
      <c r="BV9" s="6">
        <f t="shared" si="11"/>
        <v>0</v>
      </c>
      <c r="BW9" s="6">
        <f t="shared" si="12"/>
        <v>0</v>
      </c>
      <c r="BX9" s="6">
        <f t="shared" si="13"/>
        <v>0</v>
      </c>
      <c r="BY9" s="6">
        <f t="shared" si="14"/>
        <v>0</v>
      </c>
      <c r="BZ9" s="6">
        <f t="shared" si="15"/>
        <v>0</v>
      </c>
      <c r="CA9" s="6">
        <f t="shared" si="16"/>
        <v>0</v>
      </c>
      <c r="CB9" s="6">
        <f t="shared" si="17"/>
        <v>1</v>
      </c>
      <c r="CC9" s="6">
        <f t="shared" si="18"/>
        <v>0</v>
      </c>
      <c r="CD9" s="6">
        <f t="shared" si="19"/>
        <v>0</v>
      </c>
      <c r="CE9" s="6">
        <f t="shared" si="20"/>
        <v>0</v>
      </c>
      <c r="CF9" s="6">
        <f t="shared" si="21"/>
        <v>0</v>
      </c>
      <c r="CG9" s="6">
        <f t="shared" si="22"/>
        <v>0</v>
      </c>
      <c r="CH9" s="6">
        <f t="shared" si="23"/>
        <v>1</v>
      </c>
      <c r="CI9" s="6">
        <f t="shared" si="24"/>
        <v>1</v>
      </c>
      <c r="CJ9" s="6">
        <f t="shared" si="25"/>
        <v>1</v>
      </c>
      <c r="CK9" s="6">
        <f t="shared" si="26"/>
        <v>1</v>
      </c>
      <c r="CL9" s="6">
        <f t="shared" si="27"/>
        <v>1</v>
      </c>
      <c r="CM9" s="6">
        <f t="shared" si="28"/>
        <v>1</v>
      </c>
      <c r="CN9" s="6">
        <f t="shared" si="29"/>
        <v>1</v>
      </c>
      <c r="CO9" s="6">
        <f t="shared" si="30"/>
        <v>1</v>
      </c>
      <c r="CP9" s="6">
        <f t="shared" si="31"/>
        <v>1</v>
      </c>
      <c r="CQ9" s="6">
        <f t="shared" si="32"/>
        <v>1</v>
      </c>
      <c r="CR9" s="6">
        <f t="shared" si="33"/>
        <v>0</v>
      </c>
      <c r="CS9" s="6">
        <f t="shared" si="34"/>
        <v>1</v>
      </c>
      <c r="CT9" s="6">
        <f t="shared" si="35"/>
        <v>1</v>
      </c>
      <c r="CU9" s="6">
        <f t="shared" si="36"/>
        <v>1</v>
      </c>
      <c r="CV9" s="6">
        <f t="shared" si="37"/>
        <v>1</v>
      </c>
      <c r="CW9" s="6">
        <f t="shared" si="38"/>
        <v>1</v>
      </c>
      <c r="CX9" s="6">
        <f t="shared" si="39"/>
        <v>1</v>
      </c>
      <c r="CY9" s="6">
        <f t="shared" si="40"/>
        <v>1</v>
      </c>
      <c r="CZ9" s="6">
        <f t="shared" si="41"/>
        <v>0</v>
      </c>
      <c r="DA9" s="6">
        <f t="shared" si="42"/>
        <v>1</v>
      </c>
      <c r="DB9" s="6">
        <f t="shared" si="43"/>
        <v>1</v>
      </c>
      <c r="DC9" s="6">
        <f t="shared" si="44"/>
        <v>1</v>
      </c>
      <c r="DD9" s="6">
        <f t="shared" si="45"/>
        <v>1</v>
      </c>
      <c r="DE9" s="6">
        <f t="shared" si="46"/>
        <v>1</v>
      </c>
      <c r="DF9" s="6">
        <f t="shared" si="47"/>
        <v>0</v>
      </c>
      <c r="DG9" s="5">
        <f t="shared" si="116"/>
        <v>4</v>
      </c>
      <c r="DH9" s="5">
        <f t="shared" si="117"/>
        <v>5</v>
      </c>
      <c r="DI9" s="5">
        <f t="shared" si="48"/>
        <v>3</v>
      </c>
      <c r="DJ9" s="5">
        <f t="shared" si="49"/>
        <v>2</v>
      </c>
      <c r="DK9" s="5">
        <f t="shared" si="50"/>
        <v>5</v>
      </c>
      <c r="DL9" s="5">
        <f t="shared" si="51"/>
        <v>3</v>
      </c>
      <c r="DM9" s="5">
        <f t="shared" si="52"/>
        <v>2</v>
      </c>
      <c r="DN9" s="5">
        <f t="shared" si="53"/>
        <v>5</v>
      </c>
      <c r="DO9" s="5">
        <f t="shared" si="118"/>
        <v>4</v>
      </c>
      <c r="DP9" s="5">
        <f t="shared" si="54"/>
        <v>0</v>
      </c>
      <c r="DQ9" s="5">
        <f t="shared" si="55"/>
        <v>3</v>
      </c>
      <c r="DR9" s="5">
        <f t="shared" si="56"/>
        <v>2</v>
      </c>
      <c r="DS9" s="5">
        <f t="shared" si="57"/>
        <v>5</v>
      </c>
      <c r="DT9" s="5">
        <f t="shared" si="58"/>
        <v>3</v>
      </c>
      <c r="DU9" s="5">
        <f t="shared" si="59"/>
        <v>2</v>
      </c>
      <c r="DV9" s="5">
        <f t="shared" si="60"/>
        <v>5</v>
      </c>
      <c r="DW9" s="5">
        <f t="shared" si="61"/>
        <v>4</v>
      </c>
      <c r="DX9" s="5">
        <f t="shared" si="62"/>
        <v>0</v>
      </c>
      <c r="DY9" s="5">
        <f t="shared" si="63"/>
        <v>3</v>
      </c>
      <c r="DZ9" s="5">
        <f t="shared" si="64"/>
        <v>2</v>
      </c>
      <c r="EA9" s="5">
        <f t="shared" si="65"/>
        <v>5</v>
      </c>
      <c r="EB9" s="5">
        <f t="shared" si="66"/>
        <v>3</v>
      </c>
      <c r="EC9" s="5">
        <f t="shared" si="67"/>
        <v>2</v>
      </c>
      <c r="ED9" s="5">
        <f t="shared" si="68"/>
        <v>0</v>
      </c>
      <c r="EE9" s="5">
        <f t="shared" si="119"/>
        <v>29</v>
      </c>
      <c r="EF9" s="5">
        <f t="shared" si="120"/>
        <v>24</v>
      </c>
      <c r="EG9">
        <f t="shared" si="121"/>
        <v>19</v>
      </c>
      <c r="EH9">
        <f t="shared" si="122"/>
        <v>0.13793103448275862</v>
      </c>
      <c r="EI9">
        <f t="shared" si="69"/>
        <v>0.17241379310344829</v>
      </c>
      <c r="EJ9">
        <f t="shared" si="70"/>
        <v>0.10344827586206896</v>
      </c>
      <c r="EK9">
        <f t="shared" si="71"/>
        <v>6.8965517241379309E-2</v>
      </c>
      <c r="EL9">
        <f t="shared" si="72"/>
        <v>0.17241379310344829</v>
      </c>
      <c r="EM9">
        <f t="shared" si="73"/>
        <v>0.10344827586206896</v>
      </c>
      <c r="EN9">
        <f t="shared" si="74"/>
        <v>6.8965517241379309E-2</v>
      </c>
      <c r="EO9">
        <f t="shared" si="75"/>
        <v>0.17241379310344829</v>
      </c>
      <c r="EP9">
        <f t="shared" si="123"/>
        <v>0.16666666666666666</v>
      </c>
      <c r="EQ9">
        <f t="shared" si="76"/>
        <v>0</v>
      </c>
      <c r="ER9">
        <f t="shared" si="77"/>
        <v>0.125</v>
      </c>
      <c r="ES9">
        <f t="shared" si="78"/>
        <v>8.3333333333333329E-2</v>
      </c>
      <c r="ET9">
        <f t="shared" si="79"/>
        <v>0.20833333333333334</v>
      </c>
      <c r="EU9">
        <f t="shared" si="80"/>
        <v>0.125</v>
      </c>
      <c r="EV9">
        <f t="shared" si="81"/>
        <v>8.3333333333333329E-2</v>
      </c>
      <c r="EW9">
        <f t="shared" si="82"/>
        <v>0.20833333333333334</v>
      </c>
      <c r="EX9">
        <f t="shared" si="124"/>
        <v>0.21052631578947367</v>
      </c>
      <c r="EY9">
        <f t="shared" si="83"/>
        <v>0</v>
      </c>
      <c r="EZ9">
        <f t="shared" si="84"/>
        <v>0.15789473684210525</v>
      </c>
      <c r="FA9">
        <f t="shared" si="85"/>
        <v>0.10526315789473684</v>
      </c>
      <c r="FB9">
        <f t="shared" si="86"/>
        <v>0.26315789473684209</v>
      </c>
      <c r="FC9">
        <f t="shared" si="87"/>
        <v>0.15789473684210525</v>
      </c>
      <c r="FD9">
        <f t="shared" si="88"/>
        <v>0.10526315789473684</v>
      </c>
      <c r="FE9">
        <f t="shared" si="89"/>
        <v>0</v>
      </c>
      <c r="FF9">
        <f t="shared" si="125"/>
        <v>91.428571428571431</v>
      </c>
      <c r="FG9">
        <f t="shared" si="126"/>
        <v>135.28571428571431</v>
      </c>
      <c r="FH9">
        <f t="shared" si="90"/>
        <v>20.599999999999998</v>
      </c>
      <c r="FI9">
        <f t="shared" si="91"/>
        <v>0</v>
      </c>
      <c r="FJ9">
        <f t="shared" si="92"/>
        <v>0</v>
      </c>
      <c r="FK9">
        <f t="shared" si="93"/>
        <v>0</v>
      </c>
      <c r="FL9">
        <f t="shared" si="94"/>
        <v>0</v>
      </c>
      <c r="FM9">
        <f t="shared" si="95"/>
        <v>16.52</v>
      </c>
      <c r="FN9">
        <f t="shared" si="127"/>
        <v>108.57142857142857</v>
      </c>
      <c r="FO9" t="e">
        <f t="shared" si="96"/>
        <v>#VALUE!</v>
      </c>
      <c r="FP9">
        <f t="shared" si="97"/>
        <v>44.22</v>
      </c>
      <c r="FQ9">
        <f t="shared" si="98"/>
        <v>20.481927710843369</v>
      </c>
      <c r="FR9">
        <f t="shared" si="99"/>
        <v>5263.1578947368425</v>
      </c>
      <c r="FS9">
        <f t="shared" si="100"/>
        <v>0</v>
      </c>
      <c r="FT9">
        <f t="shared" si="101"/>
        <v>12.5</v>
      </c>
      <c r="FU9">
        <f t="shared" si="102"/>
        <v>75.599999999999994</v>
      </c>
      <c r="FV9">
        <f t="shared" si="103"/>
        <v>95.714285714285722</v>
      </c>
      <c r="FW9" t="e">
        <f t="shared" si="104"/>
        <v>#VALUE!</v>
      </c>
      <c r="FX9">
        <f t="shared" si="105"/>
        <v>12.28</v>
      </c>
      <c r="FY9">
        <f t="shared" si="106"/>
        <v>0</v>
      </c>
      <c r="FZ9">
        <f t="shared" si="107"/>
        <v>31578.947368421053</v>
      </c>
      <c r="GA9">
        <f t="shared" si="108"/>
        <v>0</v>
      </c>
      <c r="GB9">
        <f t="shared" si="109"/>
        <v>0</v>
      </c>
      <c r="GC9" t="e">
        <f t="shared" si="110"/>
        <v>#VALUE!</v>
      </c>
      <c r="GD9">
        <f t="shared" si="129"/>
        <v>12.610837438423646</v>
      </c>
      <c r="GE9">
        <f t="shared" si="130"/>
        <v>23.325123152709363</v>
      </c>
      <c r="GF9">
        <f t="shared" si="131"/>
        <v>2.1310344827586203</v>
      </c>
      <c r="GG9">
        <f t="shared" si="132"/>
        <v>0</v>
      </c>
      <c r="GH9">
        <f t="shared" si="133"/>
        <v>0</v>
      </c>
      <c r="GI9">
        <f t="shared" si="134"/>
        <v>0</v>
      </c>
      <c r="GJ9">
        <f t="shared" si="135"/>
        <v>0</v>
      </c>
      <c r="GK9">
        <f t="shared" si="136"/>
        <v>2.8482758620689657</v>
      </c>
      <c r="GL9">
        <f t="shared" si="137"/>
        <v>18.095238095238095</v>
      </c>
      <c r="GM9" t="e">
        <f t="shared" si="138"/>
        <v>#VALUE!</v>
      </c>
      <c r="GN9">
        <f t="shared" si="139"/>
        <v>5.5274999999999999</v>
      </c>
      <c r="GO9">
        <f t="shared" si="140"/>
        <v>1.7068273092369473</v>
      </c>
      <c r="GP9">
        <f t="shared" si="141"/>
        <v>1096.4912280701756</v>
      </c>
      <c r="GQ9">
        <f t="shared" si="142"/>
        <v>0</v>
      </c>
      <c r="GR9">
        <f t="shared" si="143"/>
        <v>1.0416666666666665</v>
      </c>
      <c r="GS9">
        <f t="shared" si="144"/>
        <v>15.75</v>
      </c>
      <c r="GT9">
        <f t="shared" si="145"/>
        <v>20.150375939849624</v>
      </c>
      <c r="GU9" t="e">
        <f t="shared" si="146"/>
        <v>#VALUE!</v>
      </c>
      <c r="GV9">
        <f t="shared" si="147"/>
        <v>1.9389473684210525</v>
      </c>
      <c r="GW9">
        <f t="shared" si="148"/>
        <v>0</v>
      </c>
      <c r="GX9">
        <f t="shared" si="152"/>
        <v>8310.2493074792237</v>
      </c>
      <c r="GY9">
        <f t="shared" si="149"/>
        <v>0</v>
      </c>
      <c r="GZ9">
        <f t="shared" si="150"/>
        <v>0</v>
      </c>
      <c r="HA9" t="e">
        <f t="shared" si="151"/>
        <v>#VALUE!</v>
      </c>
      <c r="HB9" s="4">
        <f t="shared" si="128"/>
        <v>40.915270935960599</v>
      </c>
      <c r="HC9" s="4" t="e">
        <f t="shared" si="114"/>
        <v>#VALUE!</v>
      </c>
      <c r="HD9" s="4" t="e">
        <f>SUM(GT9:HA9)</f>
        <v>#VALUE!</v>
      </c>
      <c r="HE9" s="3">
        <v>40.915270935960599</v>
      </c>
      <c r="HF9" s="3">
        <v>1138.6124601413173</v>
      </c>
      <c r="HG9" s="3">
        <v>13872.504835773647</v>
      </c>
    </row>
    <row r="10" spans="1:215" ht="15" thickBot="1">
      <c r="A10" s="377"/>
      <c r="B10" s="14" t="s">
        <v>12</v>
      </c>
      <c r="C10" s="13">
        <v>29.078849689999998</v>
      </c>
      <c r="D10" s="13">
        <v>80.586364110000005</v>
      </c>
      <c r="E10" s="13">
        <v>1136</v>
      </c>
      <c r="F10" s="17">
        <v>5.9</v>
      </c>
      <c r="G10" s="19">
        <v>8.3699999999999992</v>
      </c>
      <c r="H10" s="17">
        <v>22.6</v>
      </c>
      <c r="I10" s="17">
        <v>0.8</v>
      </c>
      <c r="J10" s="17">
        <v>0</v>
      </c>
      <c r="K10" s="17">
        <v>0</v>
      </c>
      <c r="L10" s="17">
        <v>0</v>
      </c>
      <c r="M10" s="19">
        <v>49.3</v>
      </c>
      <c r="N10" s="10">
        <v>6</v>
      </c>
      <c r="O10" s="15">
        <v>9.5299999999999994</v>
      </c>
      <c r="P10" s="10">
        <v>35.200000000000003</v>
      </c>
      <c r="Q10" s="10">
        <v>1.3</v>
      </c>
      <c r="R10" s="10">
        <v>5</v>
      </c>
      <c r="S10" s="10">
        <v>0</v>
      </c>
      <c r="T10" s="10">
        <v>0.15</v>
      </c>
      <c r="U10" s="15">
        <v>10.1</v>
      </c>
      <c r="V10" s="8">
        <v>5.8</v>
      </c>
      <c r="W10" s="7" t="s">
        <v>0</v>
      </c>
      <c r="X10" s="7" t="s">
        <v>0</v>
      </c>
      <c r="Y10" s="8">
        <v>0.6</v>
      </c>
      <c r="Z10" s="8">
        <v>1</v>
      </c>
      <c r="AA10" s="8">
        <v>0</v>
      </c>
      <c r="AB10" s="8">
        <v>0.09</v>
      </c>
      <c r="AC10" s="7" t="s">
        <v>0</v>
      </c>
      <c r="AD10" s="6">
        <v>7</v>
      </c>
      <c r="AE10" s="6">
        <v>7</v>
      </c>
      <c r="AF10" s="6">
        <v>500</v>
      </c>
      <c r="AG10" s="6">
        <v>8.3000000000000007</v>
      </c>
      <c r="AH10" s="6">
        <v>1.9E-2</v>
      </c>
      <c r="AI10" s="6">
        <v>0.03</v>
      </c>
      <c r="AJ10" s="6">
        <v>0.48</v>
      </c>
      <c r="AK10" s="6">
        <v>25</v>
      </c>
      <c r="AL10" s="6">
        <v>7</v>
      </c>
      <c r="AM10" s="6">
        <v>7</v>
      </c>
      <c r="AN10" s="6">
        <v>500</v>
      </c>
      <c r="AO10" s="6">
        <v>8.3000000000000007</v>
      </c>
      <c r="AP10" s="6">
        <v>1.9E-2</v>
      </c>
      <c r="AQ10" s="6">
        <v>0.03</v>
      </c>
      <c r="AR10" s="6">
        <v>0.48</v>
      </c>
      <c r="AS10" s="6">
        <v>25</v>
      </c>
      <c r="AT10" s="6">
        <v>7</v>
      </c>
      <c r="AU10" s="6">
        <v>7</v>
      </c>
      <c r="AV10" s="6">
        <v>500</v>
      </c>
      <c r="AW10" s="6">
        <v>8.3000000000000007</v>
      </c>
      <c r="AX10" s="6">
        <v>1.9E-2</v>
      </c>
      <c r="AY10" s="6">
        <v>0.03</v>
      </c>
      <c r="AZ10" s="6">
        <v>0.48</v>
      </c>
      <c r="BA10" s="6">
        <v>25</v>
      </c>
      <c r="BB10" s="6">
        <v>4</v>
      </c>
      <c r="BC10" s="6">
        <v>5</v>
      </c>
      <c r="BD10" s="6">
        <v>3</v>
      </c>
      <c r="BE10" s="6">
        <v>2</v>
      </c>
      <c r="BF10" s="6">
        <v>5</v>
      </c>
      <c r="BG10" s="6">
        <v>3</v>
      </c>
      <c r="BH10" s="6">
        <v>2</v>
      </c>
      <c r="BI10" s="6">
        <v>5</v>
      </c>
      <c r="BJ10" s="6">
        <f t="shared" si="115"/>
        <v>29</v>
      </c>
      <c r="BK10" s="6">
        <f t="shared" si="0"/>
        <v>0</v>
      </c>
      <c r="BL10" s="6">
        <f t="shared" si="1"/>
        <v>0</v>
      </c>
      <c r="BM10" s="6">
        <f t="shared" si="2"/>
        <v>0</v>
      </c>
      <c r="BN10" s="6">
        <f t="shared" si="3"/>
        <v>0</v>
      </c>
      <c r="BO10" s="6">
        <f t="shared" si="4"/>
        <v>0</v>
      </c>
      <c r="BP10" s="6">
        <f t="shared" si="5"/>
        <v>0</v>
      </c>
      <c r="BQ10" s="6">
        <f t="shared" si="6"/>
        <v>0</v>
      </c>
      <c r="BR10" s="6">
        <f t="shared" si="7"/>
        <v>0</v>
      </c>
      <c r="BS10" s="6">
        <f t="shared" si="8"/>
        <v>0</v>
      </c>
      <c r="BT10" s="6">
        <f t="shared" si="9"/>
        <v>0</v>
      </c>
      <c r="BU10" s="6">
        <f t="shared" si="10"/>
        <v>0</v>
      </c>
      <c r="BV10" s="6">
        <f t="shared" si="11"/>
        <v>0</v>
      </c>
      <c r="BW10" s="6">
        <f t="shared" si="12"/>
        <v>0</v>
      </c>
      <c r="BX10" s="6">
        <f t="shared" si="13"/>
        <v>0</v>
      </c>
      <c r="BY10" s="6">
        <f t="shared" si="14"/>
        <v>0</v>
      </c>
      <c r="BZ10" s="6">
        <f t="shared" si="15"/>
        <v>0</v>
      </c>
      <c r="CA10" s="6">
        <f t="shared" si="16"/>
        <v>0</v>
      </c>
      <c r="CB10" s="6">
        <f t="shared" si="17"/>
        <v>1</v>
      </c>
      <c r="CC10" s="6">
        <f t="shared" si="18"/>
        <v>1</v>
      </c>
      <c r="CD10" s="6">
        <f t="shared" si="19"/>
        <v>0</v>
      </c>
      <c r="CE10" s="6">
        <f t="shared" si="20"/>
        <v>0</v>
      </c>
      <c r="CF10" s="6">
        <f t="shared" si="21"/>
        <v>0</v>
      </c>
      <c r="CG10" s="6">
        <f t="shared" si="22"/>
        <v>0</v>
      </c>
      <c r="CH10" s="6">
        <f t="shared" si="23"/>
        <v>1</v>
      </c>
      <c r="CI10" s="6">
        <f t="shared" si="24"/>
        <v>1</v>
      </c>
      <c r="CJ10" s="6">
        <f t="shared" si="25"/>
        <v>1</v>
      </c>
      <c r="CK10" s="6">
        <f t="shared" si="26"/>
        <v>1</v>
      </c>
      <c r="CL10" s="6">
        <f t="shared" si="27"/>
        <v>1</v>
      </c>
      <c r="CM10" s="6">
        <f t="shared" si="28"/>
        <v>1</v>
      </c>
      <c r="CN10" s="6">
        <f t="shared" si="29"/>
        <v>1</v>
      </c>
      <c r="CO10" s="6">
        <f t="shared" si="30"/>
        <v>1</v>
      </c>
      <c r="CP10" s="6">
        <f t="shared" si="31"/>
        <v>1</v>
      </c>
      <c r="CQ10" s="6">
        <f t="shared" si="32"/>
        <v>1</v>
      </c>
      <c r="CR10" s="6">
        <f t="shared" si="33"/>
        <v>1</v>
      </c>
      <c r="CS10" s="6">
        <f t="shared" si="34"/>
        <v>1</v>
      </c>
      <c r="CT10" s="6">
        <f t="shared" si="35"/>
        <v>1</v>
      </c>
      <c r="CU10" s="6">
        <f t="shared" si="36"/>
        <v>1</v>
      </c>
      <c r="CV10" s="6">
        <f t="shared" si="37"/>
        <v>1</v>
      </c>
      <c r="CW10" s="6">
        <f t="shared" si="38"/>
        <v>1</v>
      </c>
      <c r="CX10" s="6">
        <f t="shared" si="39"/>
        <v>1</v>
      </c>
      <c r="CY10" s="6">
        <f t="shared" si="40"/>
        <v>1</v>
      </c>
      <c r="CZ10" s="6">
        <f t="shared" si="41"/>
        <v>0</v>
      </c>
      <c r="DA10" s="6">
        <f t="shared" si="42"/>
        <v>0</v>
      </c>
      <c r="DB10" s="6">
        <f t="shared" si="43"/>
        <v>1</v>
      </c>
      <c r="DC10" s="6">
        <f t="shared" si="44"/>
        <v>1</v>
      </c>
      <c r="DD10" s="6">
        <f t="shared" si="45"/>
        <v>1</v>
      </c>
      <c r="DE10" s="6">
        <f t="shared" si="46"/>
        <v>1</v>
      </c>
      <c r="DF10" s="6">
        <f t="shared" si="47"/>
        <v>0</v>
      </c>
      <c r="DG10" s="5">
        <f t="shared" si="116"/>
        <v>4</v>
      </c>
      <c r="DH10" s="5">
        <f t="shared" si="117"/>
        <v>5</v>
      </c>
      <c r="DI10" s="5">
        <f t="shared" si="48"/>
        <v>3</v>
      </c>
      <c r="DJ10" s="5">
        <f t="shared" si="49"/>
        <v>2</v>
      </c>
      <c r="DK10" s="5">
        <f t="shared" si="50"/>
        <v>5</v>
      </c>
      <c r="DL10" s="5">
        <f t="shared" si="51"/>
        <v>3</v>
      </c>
      <c r="DM10" s="5">
        <f t="shared" si="52"/>
        <v>2</v>
      </c>
      <c r="DN10" s="5">
        <f t="shared" si="53"/>
        <v>5</v>
      </c>
      <c r="DO10" s="5">
        <f t="shared" si="118"/>
        <v>4</v>
      </c>
      <c r="DP10" s="5">
        <f t="shared" si="54"/>
        <v>5</v>
      </c>
      <c r="DQ10" s="5">
        <f t="shared" si="55"/>
        <v>3</v>
      </c>
      <c r="DR10" s="5">
        <f t="shared" si="56"/>
        <v>2</v>
      </c>
      <c r="DS10" s="5">
        <f t="shared" si="57"/>
        <v>5</v>
      </c>
      <c r="DT10" s="5">
        <f t="shared" si="58"/>
        <v>3</v>
      </c>
      <c r="DU10" s="5">
        <f t="shared" si="59"/>
        <v>2</v>
      </c>
      <c r="DV10" s="5">
        <f t="shared" si="60"/>
        <v>5</v>
      </c>
      <c r="DW10" s="5">
        <f t="shared" si="61"/>
        <v>4</v>
      </c>
      <c r="DX10" s="5">
        <f t="shared" si="62"/>
        <v>0</v>
      </c>
      <c r="DY10" s="5">
        <f t="shared" si="63"/>
        <v>0</v>
      </c>
      <c r="DZ10" s="5">
        <f t="shared" si="64"/>
        <v>2</v>
      </c>
      <c r="EA10" s="5">
        <f t="shared" si="65"/>
        <v>5</v>
      </c>
      <c r="EB10" s="5">
        <f t="shared" si="66"/>
        <v>3</v>
      </c>
      <c r="EC10" s="5">
        <f t="shared" si="67"/>
        <v>2</v>
      </c>
      <c r="ED10" s="5">
        <f t="shared" si="68"/>
        <v>0</v>
      </c>
      <c r="EE10" s="5">
        <f t="shared" si="119"/>
        <v>29</v>
      </c>
      <c r="EF10" s="5">
        <f t="shared" si="120"/>
        <v>29</v>
      </c>
      <c r="EG10">
        <f t="shared" si="121"/>
        <v>16</v>
      </c>
      <c r="EH10">
        <f t="shared" si="122"/>
        <v>0.13793103448275862</v>
      </c>
      <c r="EI10">
        <f t="shared" si="69"/>
        <v>0.17241379310344829</v>
      </c>
      <c r="EJ10">
        <f t="shared" si="70"/>
        <v>0.10344827586206896</v>
      </c>
      <c r="EK10">
        <f t="shared" si="71"/>
        <v>6.8965517241379309E-2</v>
      </c>
      <c r="EL10">
        <f t="shared" si="72"/>
        <v>0.17241379310344829</v>
      </c>
      <c r="EM10">
        <f t="shared" si="73"/>
        <v>0.10344827586206896</v>
      </c>
      <c r="EN10">
        <f t="shared" si="74"/>
        <v>6.8965517241379309E-2</v>
      </c>
      <c r="EO10">
        <f t="shared" si="75"/>
        <v>0.17241379310344829</v>
      </c>
      <c r="EP10">
        <f t="shared" si="123"/>
        <v>0.13793103448275862</v>
      </c>
      <c r="EQ10">
        <f t="shared" si="76"/>
        <v>0.17241379310344829</v>
      </c>
      <c r="ER10">
        <f t="shared" si="77"/>
        <v>0.10344827586206896</v>
      </c>
      <c r="ES10">
        <f t="shared" si="78"/>
        <v>6.8965517241379309E-2</v>
      </c>
      <c r="ET10">
        <f t="shared" si="79"/>
        <v>0.17241379310344829</v>
      </c>
      <c r="EU10">
        <f t="shared" si="80"/>
        <v>0.10344827586206896</v>
      </c>
      <c r="EV10">
        <f t="shared" si="81"/>
        <v>6.8965517241379309E-2</v>
      </c>
      <c r="EW10">
        <f t="shared" si="82"/>
        <v>0.17241379310344829</v>
      </c>
      <c r="EX10">
        <f t="shared" si="124"/>
        <v>0.25</v>
      </c>
      <c r="EY10">
        <f t="shared" si="83"/>
        <v>0</v>
      </c>
      <c r="EZ10">
        <f t="shared" si="84"/>
        <v>0</v>
      </c>
      <c r="FA10">
        <f t="shared" si="85"/>
        <v>0.125</v>
      </c>
      <c r="FB10">
        <f t="shared" si="86"/>
        <v>0.3125</v>
      </c>
      <c r="FC10">
        <f t="shared" si="87"/>
        <v>0.1875</v>
      </c>
      <c r="FD10">
        <f t="shared" si="88"/>
        <v>0.125</v>
      </c>
      <c r="FE10">
        <f t="shared" si="89"/>
        <v>0</v>
      </c>
      <c r="FF10">
        <f t="shared" si="125"/>
        <v>84.285714285714292</v>
      </c>
      <c r="FG10">
        <f t="shared" si="126"/>
        <v>119.57142857142856</v>
      </c>
      <c r="FH10">
        <f t="shared" si="90"/>
        <v>4.5200000000000005</v>
      </c>
      <c r="FI10">
        <f t="shared" si="91"/>
        <v>9.6385542168674689</v>
      </c>
      <c r="FJ10">
        <f t="shared" si="92"/>
        <v>0</v>
      </c>
      <c r="FK10">
        <f t="shared" si="93"/>
        <v>0</v>
      </c>
      <c r="FL10">
        <f t="shared" si="94"/>
        <v>0</v>
      </c>
      <c r="FM10">
        <f t="shared" si="95"/>
        <v>197.2</v>
      </c>
      <c r="FN10">
        <f t="shared" si="127"/>
        <v>85.714285714285708</v>
      </c>
      <c r="FO10">
        <f t="shared" si="96"/>
        <v>136.14285714285714</v>
      </c>
      <c r="FP10">
        <f t="shared" si="97"/>
        <v>7.04</v>
      </c>
      <c r="FQ10">
        <f t="shared" si="98"/>
        <v>15.66265060240964</v>
      </c>
      <c r="FR10">
        <f t="shared" si="99"/>
        <v>26315.789473684214</v>
      </c>
      <c r="FS10">
        <f t="shared" si="100"/>
        <v>0</v>
      </c>
      <c r="FT10">
        <f t="shared" si="101"/>
        <v>31.25</v>
      </c>
      <c r="FU10">
        <f t="shared" si="102"/>
        <v>40.4</v>
      </c>
      <c r="FV10">
        <f t="shared" si="103"/>
        <v>82.857142857142847</v>
      </c>
      <c r="FW10" t="e">
        <f t="shared" si="104"/>
        <v>#VALUE!</v>
      </c>
      <c r="FX10" t="e">
        <f t="shared" si="105"/>
        <v>#VALUE!</v>
      </c>
      <c r="FY10">
        <f t="shared" si="106"/>
        <v>7.2289156626506017</v>
      </c>
      <c r="FZ10">
        <f t="shared" si="107"/>
        <v>5263.1578947368425</v>
      </c>
      <c r="GA10">
        <f t="shared" si="108"/>
        <v>0</v>
      </c>
      <c r="GB10">
        <f t="shared" si="109"/>
        <v>18.75</v>
      </c>
      <c r="GC10" t="e">
        <f t="shared" si="110"/>
        <v>#VALUE!</v>
      </c>
      <c r="GD10">
        <f t="shared" si="129"/>
        <v>11.625615763546799</v>
      </c>
      <c r="GE10">
        <f t="shared" si="130"/>
        <v>20.615763546798028</v>
      </c>
      <c r="GF10">
        <f t="shared" si="131"/>
        <v>0.46758620689655178</v>
      </c>
      <c r="GG10">
        <f t="shared" si="132"/>
        <v>0.66472787702534264</v>
      </c>
      <c r="GH10">
        <f t="shared" si="133"/>
        <v>0</v>
      </c>
      <c r="GI10">
        <f t="shared" si="134"/>
        <v>0</v>
      </c>
      <c r="GJ10">
        <f t="shared" si="135"/>
        <v>0</v>
      </c>
      <c r="GK10">
        <f t="shared" si="136"/>
        <v>34</v>
      </c>
      <c r="GL10">
        <f t="shared" si="137"/>
        <v>11.822660098522167</v>
      </c>
      <c r="GM10">
        <f t="shared" si="138"/>
        <v>23.472906403940886</v>
      </c>
      <c r="GN10">
        <f t="shared" si="139"/>
        <v>0.72827586206896555</v>
      </c>
      <c r="GO10">
        <f t="shared" si="140"/>
        <v>1.080182800166182</v>
      </c>
      <c r="GP10">
        <f t="shared" si="141"/>
        <v>4537.2050816696919</v>
      </c>
      <c r="GQ10">
        <f t="shared" si="142"/>
        <v>0</v>
      </c>
      <c r="GR10">
        <f t="shared" si="143"/>
        <v>2.1551724137931032</v>
      </c>
      <c r="GS10">
        <f t="shared" si="144"/>
        <v>6.9655172413793105</v>
      </c>
      <c r="GT10">
        <f t="shared" si="145"/>
        <v>20.714285714285712</v>
      </c>
      <c r="GU10" t="e">
        <f t="shared" si="146"/>
        <v>#VALUE!</v>
      </c>
      <c r="GV10" t="e">
        <f t="shared" si="147"/>
        <v>#VALUE!</v>
      </c>
      <c r="GW10">
        <f t="shared" si="148"/>
        <v>0.90361445783132521</v>
      </c>
      <c r="GX10">
        <f t="shared" si="152"/>
        <v>1644.7368421052633</v>
      </c>
      <c r="GY10">
        <f t="shared" si="149"/>
        <v>0</v>
      </c>
      <c r="GZ10">
        <f t="shared" si="150"/>
        <v>2.34375</v>
      </c>
      <c r="HA10" t="e">
        <f t="shared" si="151"/>
        <v>#VALUE!</v>
      </c>
      <c r="HB10" s="4">
        <f t="shared" si="128"/>
        <v>67.373693394266724</v>
      </c>
      <c r="HC10" s="4">
        <f t="shared" si="114"/>
        <v>4583.4297964895632</v>
      </c>
      <c r="HD10" s="4" t="e">
        <f>SUM(GT10:HA10)</f>
        <v>#VALUE!</v>
      </c>
      <c r="HE10" s="3">
        <v>67.373693394266724</v>
      </c>
      <c r="HF10" s="3">
        <v>4583.4297964895632</v>
      </c>
      <c r="HG10" s="3">
        <v>1668.6984922773804</v>
      </c>
    </row>
    <row r="11" spans="1:215" ht="15" thickBot="1">
      <c r="A11" s="377"/>
      <c r="B11" s="14" t="s">
        <v>11</v>
      </c>
      <c r="C11" s="13">
        <v>29.05902918</v>
      </c>
      <c r="D11" s="13">
        <v>80.61581305</v>
      </c>
      <c r="E11" s="13">
        <v>996</v>
      </c>
      <c r="F11" s="17">
        <v>6.1</v>
      </c>
      <c r="G11" s="19">
        <v>9.14</v>
      </c>
      <c r="H11" s="17">
        <v>67.3</v>
      </c>
      <c r="I11" s="17">
        <v>0</v>
      </c>
      <c r="J11" s="17">
        <v>1</v>
      </c>
      <c r="K11" s="17">
        <v>0</v>
      </c>
      <c r="L11" s="17">
        <v>0</v>
      </c>
      <c r="M11" s="19">
        <v>2.96</v>
      </c>
      <c r="N11" s="10">
        <v>7.1</v>
      </c>
      <c r="O11" s="15">
        <v>6.91</v>
      </c>
      <c r="P11" s="10">
        <v>125.8</v>
      </c>
      <c r="Q11" s="10">
        <v>1.2</v>
      </c>
      <c r="R11" s="10">
        <v>1</v>
      </c>
      <c r="S11" s="10">
        <v>0</v>
      </c>
      <c r="T11" s="10">
        <v>0</v>
      </c>
      <c r="U11" s="15">
        <v>2.74</v>
      </c>
      <c r="V11" s="8">
        <v>6.7</v>
      </c>
      <c r="W11" s="7" t="s">
        <v>0</v>
      </c>
      <c r="X11" s="8">
        <v>80.400000000000006</v>
      </c>
      <c r="Y11" s="8">
        <v>0</v>
      </c>
      <c r="Z11" s="8">
        <v>1</v>
      </c>
      <c r="AA11" s="8">
        <v>0</v>
      </c>
      <c r="AB11" s="8">
        <v>0.11</v>
      </c>
      <c r="AC11" s="7" t="s">
        <v>0</v>
      </c>
      <c r="AD11" s="6">
        <v>7</v>
      </c>
      <c r="AE11" s="6">
        <v>7</v>
      </c>
      <c r="AF11" s="6">
        <v>500</v>
      </c>
      <c r="AG11" s="6">
        <v>8.3000000000000007</v>
      </c>
      <c r="AH11" s="6">
        <v>1.9E-2</v>
      </c>
      <c r="AI11" s="6">
        <v>0.03</v>
      </c>
      <c r="AJ11" s="6">
        <v>0.48</v>
      </c>
      <c r="AK11" s="6">
        <v>25</v>
      </c>
      <c r="AL11" s="6">
        <v>7</v>
      </c>
      <c r="AM11" s="6">
        <v>7</v>
      </c>
      <c r="AN11" s="6">
        <v>500</v>
      </c>
      <c r="AO11" s="6">
        <v>8.3000000000000007</v>
      </c>
      <c r="AP11" s="6">
        <v>1.9E-2</v>
      </c>
      <c r="AQ11" s="6">
        <v>0.03</v>
      </c>
      <c r="AR11" s="6">
        <v>0.48</v>
      </c>
      <c r="AS11" s="6">
        <v>25</v>
      </c>
      <c r="AT11" s="6">
        <v>7</v>
      </c>
      <c r="AU11" s="6">
        <v>7</v>
      </c>
      <c r="AV11" s="6">
        <v>500</v>
      </c>
      <c r="AW11" s="6">
        <v>8.3000000000000007</v>
      </c>
      <c r="AX11" s="6">
        <v>1.9E-2</v>
      </c>
      <c r="AY11" s="6">
        <v>0.03</v>
      </c>
      <c r="AZ11" s="6">
        <v>0.48</v>
      </c>
      <c r="BA11" s="6">
        <v>25</v>
      </c>
      <c r="BB11" s="6">
        <v>4</v>
      </c>
      <c r="BC11" s="6">
        <v>5</v>
      </c>
      <c r="BD11" s="6">
        <v>3</v>
      </c>
      <c r="BE11" s="6">
        <v>2</v>
      </c>
      <c r="BF11" s="6">
        <v>5</v>
      </c>
      <c r="BG11" s="6">
        <v>3</v>
      </c>
      <c r="BH11" s="6">
        <v>2</v>
      </c>
      <c r="BI11" s="6">
        <v>5</v>
      </c>
      <c r="BJ11" s="6">
        <f t="shared" si="115"/>
        <v>29</v>
      </c>
      <c r="BK11" s="6">
        <f t="shared" si="0"/>
        <v>0</v>
      </c>
      <c r="BL11" s="6">
        <f t="shared" si="1"/>
        <v>0</v>
      </c>
      <c r="BM11" s="6">
        <f t="shared" si="2"/>
        <v>0</v>
      </c>
      <c r="BN11" s="6">
        <f t="shared" si="3"/>
        <v>0</v>
      </c>
      <c r="BO11" s="6">
        <f t="shared" si="4"/>
        <v>0</v>
      </c>
      <c r="BP11" s="6">
        <f t="shared" si="5"/>
        <v>0</v>
      </c>
      <c r="BQ11" s="6">
        <f t="shared" si="6"/>
        <v>0</v>
      </c>
      <c r="BR11" s="6">
        <f t="shared" si="7"/>
        <v>0</v>
      </c>
      <c r="BS11" s="6">
        <f t="shared" si="8"/>
        <v>0</v>
      </c>
      <c r="BT11" s="6">
        <f t="shared" si="9"/>
        <v>0</v>
      </c>
      <c r="BU11" s="6">
        <f t="shared" si="10"/>
        <v>0</v>
      </c>
      <c r="BV11" s="6">
        <f t="shared" si="11"/>
        <v>0</v>
      </c>
      <c r="BW11" s="6">
        <f t="shared" si="12"/>
        <v>0</v>
      </c>
      <c r="BX11" s="6">
        <f t="shared" si="13"/>
        <v>0</v>
      </c>
      <c r="BY11" s="6">
        <f t="shared" si="14"/>
        <v>0</v>
      </c>
      <c r="BZ11" s="6">
        <f t="shared" si="15"/>
        <v>0</v>
      </c>
      <c r="CA11" s="6">
        <f t="shared" si="16"/>
        <v>0</v>
      </c>
      <c r="CB11" s="6">
        <f t="shared" si="17"/>
        <v>1</v>
      </c>
      <c r="CC11" s="6">
        <f t="shared" si="18"/>
        <v>0</v>
      </c>
      <c r="CD11" s="6">
        <f t="shared" si="19"/>
        <v>0</v>
      </c>
      <c r="CE11" s="6">
        <f t="shared" si="20"/>
        <v>0</v>
      </c>
      <c r="CF11" s="6">
        <f t="shared" si="21"/>
        <v>0</v>
      </c>
      <c r="CG11" s="6">
        <f t="shared" si="22"/>
        <v>0</v>
      </c>
      <c r="CH11" s="6">
        <f t="shared" si="23"/>
        <v>1</v>
      </c>
      <c r="CI11" s="6">
        <f t="shared" si="24"/>
        <v>1</v>
      </c>
      <c r="CJ11" s="6">
        <f t="shared" si="25"/>
        <v>1</v>
      </c>
      <c r="CK11" s="6">
        <f t="shared" si="26"/>
        <v>1</v>
      </c>
      <c r="CL11" s="6">
        <f t="shared" si="27"/>
        <v>1</v>
      </c>
      <c r="CM11" s="6">
        <f t="shared" si="28"/>
        <v>1</v>
      </c>
      <c r="CN11" s="6">
        <f t="shared" si="29"/>
        <v>1</v>
      </c>
      <c r="CO11" s="6">
        <f t="shared" si="30"/>
        <v>1</v>
      </c>
      <c r="CP11" s="6">
        <f t="shared" si="31"/>
        <v>1</v>
      </c>
      <c r="CQ11" s="6">
        <f t="shared" si="32"/>
        <v>1</v>
      </c>
      <c r="CR11" s="6">
        <f t="shared" si="33"/>
        <v>1</v>
      </c>
      <c r="CS11" s="6">
        <f t="shared" si="34"/>
        <v>1</v>
      </c>
      <c r="CT11" s="6">
        <f t="shared" si="35"/>
        <v>1</v>
      </c>
      <c r="CU11" s="6">
        <f t="shared" si="36"/>
        <v>1</v>
      </c>
      <c r="CV11" s="6">
        <f t="shared" si="37"/>
        <v>1</v>
      </c>
      <c r="CW11" s="6">
        <f t="shared" si="38"/>
        <v>1</v>
      </c>
      <c r="CX11" s="6">
        <f t="shared" si="39"/>
        <v>1</v>
      </c>
      <c r="CY11" s="6">
        <f t="shared" si="40"/>
        <v>1</v>
      </c>
      <c r="CZ11" s="6">
        <f t="shared" si="41"/>
        <v>0</v>
      </c>
      <c r="DA11" s="6">
        <f t="shared" si="42"/>
        <v>1</v>
      </c>
      <c r="DB11" s="6">
        <f t="shared" si="43"/>
        <v>1</v>
      </c>
      <c r="DC11" s="6">
        <f t="shared" si="44"/>
        <v>1</v>
      </c>
      <c r="DD11" s="6">
        <f t="shared" si="45"/>
        <v>1</v>
      </c>
      <c r="DE11" s="6">
        <f t="shared" si="46"/>
        <v>1</v>
      </c>
      <c r="DF11" s="6">
        <f t="shared" si="47"/>
        <v>0</v>
      </c>
      <c r="DG11" s="5">
        <f t="shared" si="116"/>
        <v>4</v>
      </c>
      <c r="DH11" s="5">
        <f t="shared" si="117"/>
        <v>5</v>
      </c>
      <c r="DI11" s="5">
        <f t="shared" si="48"/>
        <v>3</v>
      </c>
      <c r="DJ11" s="5">
        <f t="shared" si="49"/>
        <v>2</v>
      </c>
      <c r="DK11" s="5">
        <f t="shared" si="50"/>
        <v>5</v>
      </c>
      <c r="DL11" s="5">
        <f t="shared" si="51"/>
        <v>3</v>
      </c>
      <c r="DM11" s="5">
        <f t="shared" si="52"/>
        <v>2</v>
      </c>
      <c r="DN11" s="5">
        <f t="shared" si="53"/>
        <v>5</v>
      </c>
      <c r="DO11" s="5">
        <f t="shared" si="118"/>
        <v>4</v>
      </c>
      <c r="DP11" s="5">
        <f t="shared" si="54"/>
        <v>5</v>
      </c>
      <c r="DQ11" s="5">
        <f t="shared" si="55"/>
        <v>3</v>
      </c>
      <c r="DR11" s="5">
        <f t="shared" si="56"/>
        <v>2</v>
      </c>
      <c r="DS11" s="5">
        <f t="shared" si="57"/>
        <v>5</v>
      </c>
      <c r="DT11" s="5">
        <f t="shared" si="58"/>
        <v>3</v>
      </c>
      <c r="DU11" s="5">
        <f t="shared" si="59"/>
        <v>2</v>
      </c>
      <c r="DV11" s="5">
        <f t="shared" si="60"/>
        <v>5</v>
      </c>
      <c r="DW11" s="5">
        <f t="shared" si="61"/>
        <v>4</v>
      </c>
      <c r="DX11" s="5">
        <f t="shared" si="62"/>
        <v>0</v>
      </c>
      <c r="DY11" s="5">
        <f t="shared" si="63"/>
        <v>3</v>
      </c>
      <c r="DZ11" s="5">
        <f t="shared" si="64"/>
        <v>2</v>
      </c>
      <c r="EA11" s="5">
        <f t="shared" si="65"/>
        <v>5</v>
      </c>
      <c r="EB11" s="5">
        <f t="shared" si="66"/>
        <v>3</v>
      </c>
      <c r="EC11" s="5">
        <f t="shared" si="67"/>
        <v>2</v>
      </c>
      <c r="ED11" s="5">
        <f t="shared" si="68"/>
        <v>0</v>
      </c>
      <c r="EE11" s="5">
        <f t="shared" si="119"/>
        <v>29</v>
      </c>
      <c r="EF11" s="5">
        <f t="shared" si="120"/>
        <v>29</v>
      </c>
      <c r="EG11">
        <f t="shared" si="121"/>
        <v>19</v>
      </c>
      <c r="EH11">
        <f t="shared" si="122"/>
        <v>0.13793103448275862</v>
      </c>
      <c r="EI11">
        <f t="shared" si="69"/>
        <v>0.17241379310344829</v>
      </c>
      <c r="EJ11">
        <f t="shared" si="70"/>
        <v>0.10344827586206896</v>
      </c>
      <c r="EK11">
        <f t="shared" si="71"/>
        <v>6.8965517241379309E-2</v>
      </c>
      <c r="EL11">
        <f t="shared" si="72"/>
        <v>0.17241379310344829</v>
      </c>
      <c r="EM11">
        <f t="shared" si="73"/>
        <v>0.10344827586206896</v>
      </c>
      <c r="EN11">
        <f t="shared" si="74"/>
        <v>6.8965517241379309E-2</v>
      </c>
      <c r="EO11">
        <f t="shared" si="75"/>
        <v>0.17241379310344829</v>
      </c>
      <c r="EP11">
        <f t="shared" si="123"/>
        <v>0.13793103448275862</v>
      </c>
      <c r="EQ11">
        <f t="shared" si="76"/>
        <v>0.17241379310344829</v>
      </c>
      <c r="ER11">
        <f t="shared" si="77"/>
        <v>0.10344827586206896</v>
      </c>
      <c r="ES11">
        <f t="shared" si="78"/>
        <v>6.8965517241379309E-2</v>
      </c>
      <c r="ET11">
        <f t="shared" si="79"/>
        <v>0.17241379310344829</v>
      </c>
      <c r="EU11">
        <f t="shared" si="80"/>
        <v>0.10344827586206896</v>
      </c>
      <c r="EV11">
        <f t="shared" si="81"/>
        <v>6.8965517241379309E-2</v>
      </c>
      <c r="EW11">
        <f t="shared" si="82"/>
        <v>0.17241379310344829</v>
      </c>
      <c r="EX11">
        <f t="shared" si="124"/>
        <v>0.21052631578947367</v>
      </c>
      <c r="EY11">
        <f t="shared" si="83"/>
        <v>0</v>
      </c>
      <c r="EZ11">
        <f t="shared" si="84"/>
        <v>0.15789473684210525</v>
      </c>
      <c r="FA11">
        <f t="shared" si="85"/>
        <v>0.10526315789473684</v>
      </c>
      <c r="FB11">
        <f t="shared" si="86"/>
        <v>0.26315789473684209</v>
      </c>
      <c r="FC11">
        <f t="shared" si="87"/>
        <v>0.15789473684210525</v>
      </c>
      <c r="FD11">
        <f t="shared" si="88"/>
        <v>0.10526315789473684</v>
      </c>
      <c r="FE11">
        <f t="shared" si="89"/>
        <v>0</v>
      </c>
      <c r="FF11">
        <f t="shared" si="125"/>
        <v>87.142857142857139</v>
      </c>
      <c r="FG11">
        <f t="shared" si="126"/>
        <v>130.57142857142858</v>
      </c>
      <c r="FH11">
        <f t="shared" si="90"/>
        <v>13.459999999999999</v>
      </c>
      <c r="FI11">
        <f t="shared" si="91"/>
        <v>0</v>
      </c>
      <c r="FJ11">
        <f t="shared" si="92"/>
        <v>5263.1578947368425</v>
      </c>
      <c r="FK11">
        <f t="shared" si="93"/>
        <v>0</v>
      </c>
      <c r="FL11">
        <f t="shared" si="94"/>
        <v>0</v>
      </c>
      <c r="FM11">
        <f t="shared" si="95"/>
        <v>11.84</v>
      </c>
      <c r="FN11">
        <f t="shared" si="127"/>
        <v>101.42857142857142</v>
      </c>
      <c r="FO11">
        <f t="shared" si="96"/>
        <v>98.714285714285722</v>
      </c>
      <c r="FP11">
        <f t="shared" si="97"/>
        <v>25.16</v>
      </c>
      <c r="FQ11">
        <f t="shared" si="98"/>
        <v>14.457831325301203</v>
      </c>
      <c r="FR11">
        <f t="shared" si="99"/>
        <v>5263.1578947368425</v>
      </c>
      <c r="FS11">
        <f t="shared" si="100"/>
        <v>0</v>
      </c>
      <c r="FT11">
        <f t="shared" si="101"/>
        <v>0</v>
      </c>
      <c r="FU11">
        <f t="shared" si="102"/>
        <v>10.96</v>
      </c>
      <c r="FV11">
        <f t="shared" si="103"/>
        <v>95.714285714285722</v>
      </c>
      <c r="FW11" t="e">
        <f t="shared" si="104"/>
        <v>#VALUE!</v>
      </c>
      <c r="FX11">
        <f t="shared" si="105"/>
        <v>16.079999999999998</v>
      </c>
      <c r="FY11">
        <f t="shared" si="106"/>
        <v>0</v>
      </c>
      <c r="FZ11">
        <f t="shared" si="107"/>
        <v>5263.1578947368425</v>
      </c>
      <c r="GA11">
        <f t="shared" si="108"/>
        <v>0</v>
      </c>
      <c r="GB11">
        <f t="shared" si="109"/>
        <v>22.916666666666668</v>
      </c>
      <c r="GC11" t="e">
        <f t="shared" si="110"/>
        <v>#VALUE!</v>
      </c>
      <c r="GD11">
        <f t="shared" si="129"/>
        <v>12.019704433497536</v>
      </c>
      <c r="GE11">
        <f t="shared" si="130"/>
        <v>22.512315270935964</v>
      </c>
      <c r="GF11">
        <f t="shared" si="131"/>
        <v>1.3924137931034481</v>
      </c>
      <c r="GG11">
        <f t="shared" si="132"/>
        <v>0</v>
      </c>
      <c r="GH11">
        <f t="shared" si="133"/>
        <v>907.44101633393848</v>
      </c>
      <c r="GI11">
        <f t="shared" si="134"/>
        <v>0</v>
      </c>
      <c r="GJ11">
        <f t="shared" si="135"/>
        <v>0</v>
      </c>
      <c r="GK11">
        <f t="shared" si="136"/>
        <v>2.0413793103448277</v>
      </c>
      <c r="GL11">
        <f t="shared" si="137"/>
        <v>13.99014778325123</v>
      </c>
      <c r="GM11">
        <f t="shared" si="138"/>
        <v>17.019704433497541</v>
      </c>
      <c r="GN11">
        <f t="shared" si="139"/>
        <v>2.6027586206896554</v>
      </c>
      <c r="GO11">
        <f t="shared" si="140"/>
        <v>0.99709181553801396</v>
      </c>
      <c r="GP11">
        <f t="shared" si="141"/>
        <v>907.44101633393848</v>
      </c>
      <c r="GQ11">
        <f t="shared" si="142"/>
        <v>0</v>
      </c>
      <c r="GR11">
        <f t="shared" si="143"/>
        <v>0</v>
      </c>
      <c r="GS11">
        <f t="shared" si="144"/>
        <v>1.8896551724137933</v>
      </c>
      <c r="GT11">
        <f t="shared" si="145"/>
        <v>20.150375939849624</v>
      </c>
      <c r="GU11" t="e">
        <f t="shared" si="146"/>
        <v>#VALUE!</v>
      </c>
      <c r="GV11">
        <f t="shared" si="147"/>
        <v>2.5389473684210522</v>
      </c>
      <c r="GW11">
        <f t="shared" si="148"/>
        <v>0</v>
      </c>
      <c r="GX11">
        <f t="shared" si="152"/>
        <v>1385.0415512465374</v>
      </c>
      <c r="GY11">
        <f t="shared" si="149"/>
        <v>0</v>
      </c>
      <c r="GZ11">
        <f t="shared" si="150"/>
        <v>2.4122807017543861</v>
      </c>
      <c r="HA11" t="e">
        <f t="shared" si="151"/>
        <v>#VALUE!</v>
      </c>
      <c r="HB11" s="4">
        <f t="shared" si="128"/>
        <v>945.40682914182025</v>
      </c>
      <c r="HC11" s="4">
        <f t="shared" si="114"/>
        <v>943.94037415932871</v>
      </c>
      <c r="HD11" s="4" t="e">
        <f>SUM(GT11:HA11)</f>
        <v>#VALUE!</v>
      </c>
      <c r="HE11" s="3">
        <v>945.40682914182025</v>
      </c>
      <c r="HF11" s="3">
        <v>943.94037415932871</v>
      </c>
      <c r="HG11" s="3">
        <v>1410.1431552565625</v>
      </c>
    </row>
    <row r="12" spans="1:215" ht="15" thickBot="1">
      <c r="A12" s="377"/>
      <c r="B12" s="14" t="s">
        <v>10</v>
      </c>
      <c r="C12" s="13">
        <v>29.059931580000001</v>
      </c>
      <c r="D12" s="13">
        <v>80.61576599</v>
      </c>
      <c r="E12" s="13">
        <v>934</v>
      </c>
      <c r="F12" s="17">
        <v>7.2</v>
      </c>
      <c r="G12" s="19">
        <v>9.6</v>
      </c>
      <c r="H12" s="17">
        <v>17.600000000000001</v>
      </c>
      <c r="I12" s="17">
        <v>0</v>
      </c>
      <c r="J12" s="17">
        <v>0</v>
      </c>
      <c r="K12" s="17">
        <v>0</v>
      </c>
      <c r="L12" s="17">
        <v>0</v>
      </c>
      <c r="M12" s="19">
        <v>5.34</v>
      </c>
      <c r="N12" s="10">
        <v>6.8</v>
      </c>
      <c r="O12" s="15">
        <v>6.7</v>
      </c>
      <c r="P12" s="10">
        <v>64.7</v>
      </c>
      <c r="Q12" s="10">
        <v>3.5</v>
      </c>
      <c r="R12" s="10">
        <v>2</v>
      </c>
      <c r="S12" s="10">
        <v>0</v>
      </c>
      <c r="T12" s="10">
        <v>0</v>
      </c>
      <c r="U12" s="15">
        <v>6.48</v>
      </c>
      <c r="V12" s="8" t="s">
        <v>0</v>
      </c>
      <c r="W12" s="18" t="s">
        <v>0</v>
      </c>
      <c r="X12" s="8" t="s">
        <v>0</v>
      </c>
      <c r="Y12" s="8" t="s">
        <v>0</v>
      </c>
      <c r="Z12" s="8" t="s">
        <v>0</v>
      </c>
      <c r="AA12" s="8" t="s">
        <v>0</v>
      </c>
      <c r="AB12" s="8" t="s">
        <v>0</v>
      </c>
      <c r="AC12" s="18" t="s">
        <v>0</v>
      </c>
      <c r="AD12" s="6">
        <v>7</v>
      </c>
      <c r="AE12" s="6">
        <v>7</v>
      </c>
      <c r="AF12" s="6">
        <v>500</v>
      </c>
      <c r="AG12" s="6">
        <v>8.3000000000000007</v>
      </c>
      <c r="AH12" s="6">
        <v>1.9E-2</v>
      </c>
      <c r="AI12" s="6">
        <v>0.03</v>
      </c>
      <c r="AJ12" s="6">
        <v>0.48</v>
      </c>
      <c r="AK12" s="6">
        <v>25</v>
      </c>
      <c r="AL12" s="6">
        <v>7</v>
      </c>
      <c r="AM12" s="6">
        <v>7</v>
      </c>
      <c r="AN12" s="6">
        <v>500</v>
      </c>
      <c r="AO12" s="6">
        <v>8.3000000000000007</v>
      </c>
      <c r="AP12" s="6">
        <v>1.9E-2</v>
      </c>
      <c r="AQ12" s="6">
        <v>0.03</v>
      </c>
      <c r="AR12" s="6">
        <v>0.48</v>
      </c>
      <c r="AS12" s="6">
        <v>25</v>
      </c>
      <c r="AT12" s="6">
        <v>7</v>
      </c>
      <c r="AU12" s="6">
        <v>7</v>
      </c>
      <c r="AV12" s="6">
        <v>500</v>
      </c>
      <c r="AW12" s="6">
        <v>8.3000000000000007</v>
      </c>
      <c r="AX12" s="6">
        <v>1.9E-2</v>
      </c>
      <c r="AY12" s="6">
        <v>0.03</v>
      </c>
      <c r="AZ12" s="6">
        <v>0.48</v>
      </c>
      <c r="BA12" s="6">
        <v>25</v>
      </c>
      <c r="BB12" s="6">
        <v>4</v>
      </c>
      <c r="BC12" s="6">
        <v>5</v>
      </c>
      <c r="BD12" s="6">
        <v>3</v>
      </c>
      <c r="BE12" s="6">
        <v>2</v>
      </c>
      <c r="BF12" s="6">
        <v>5</v>
      </c>
      <c r="BG12" s="6">
        <v>3</v>
      </c>
      <c r="BH12" s="6">
        <v>2</v>
      </c>
      <c r="BI12" s="6">
        <v>5</v>
      </c>
      <c r="BJ12" s="6">
        <f t="shared" si="115"/>
        <v>29</v>
      </c>
      <c r="BK12" s="6">
        <f t="shared" si="0"/>
        <v>0</v>
      </c>
      <c r="BL12" s="6">
        <f t="shared" si="1"/>
        <v>0</v>
      </c>
      <c r="BM12" s="6">
        <f t="shared" si="2"/>
        <v>0</v>
      </c>
      <c r="BN12" s="6">
        <f t="shared" si="3"/>
        <v>0</v>
      </c>
      <c r="BO12" s="6">
        <f t="shared" si="4"/>
        <v>0</v>
      </c>
      <c r="BP12" s="6">
        <f t="shared" si="5"/>
        <v>0</v>
      </c>
      <c r="BQ12" s="6">
        <f t="shared" si="6"/>
        <v>0</v>
      </c>
      <c r="BR12" s="6">
        <f t="shared" si="7"/>
        <v>0</v>
      </c>
      <c r="BS12" s="6">
        <f t="shared" si="8"/>
        <v>0</v>
      </c>
      <c r="BT12" s="6">
        <f t="shared" si="9"/>
        <v>0</v>
      </c>
      <c r="BU12" s="6">
        <f t="shared" si="10"/>
        <v>0</v>
      </c>
      <c r="BV12" s="6">
        <f t="shared" si="11"/>
        <v>0</v>
      </c>
      <c r="BW12" s="6">
        <f t="shared" si="12"/>
        <v>0</v>
      </c>
      <c r="BX12" s="6">
        <f t="shared" si="13"/>
        <v>0</v>
      </c>
      <c r="BY12" s="6">
        <f t="shared" si="14"/>
        <v>0</v>
      </c>
      <c r="BZ12" s="6">
        <f t="shared" si="15"/>
        <v>0</v>
      </c>
      <c r="CA12" s="6">
        <f t="shared" si="16"/>
        <v>1</v>
      </c>
      <c r="CB12" s="6">
        <f t="shared" si="17"/>
        <v>1</v>
      </c>
      <c r="CC12" s="6">
        <f t="shared" si="18"/>
        <v>1</v>
      </c>
      <c r="CD12" s="6">
        <f t="shared" si="19"/>
        <v>1</v>
      </c>
      <c r="CE12" s="6">
        <f t="shared" si="20"/>
        <v>1</v>
      </c>
      <c r="CF12" s="6">
        <f t="shared" si="21"/>
        <v>1</v>
      </c>
      <c r="CG12" s="6">
        <f t="shared" si="22"/>
        <v>1</v>
      </c>
      <c r="CH12" s="6">
        <f t="shared" si="23"/>
        <v>1</v>
      </c>
      <c r="CI12" s="6">
        <f t="shared" si="24"/>
        <v>1</v>
      </c>
      <c r="CJ12" s="6">
        <f t="shared" si="25"/>
        <v>1</v>
      </c>
      <c r="CK12" s="6">
        <f t="shared" si="26"/>
        <v>1</v>
      </c>
      <c r="CL12" s="6">
        <f t="shared" si="27"/>
        <v>1</v>
      </c>
      <c r="CM12" s="6">
        <f t="shared" si="28"/>
        <v>1</v>
      </c>
      <c r="CN12" s="6">
        <f t="shared" si="29"/>
        <v>1</v>
      </c>
      <c r="CO12" s="6">
        <f t="shared" si="30"/>
        <v>1</v>
      </c>
      <c r="CP12" s="6">
        <f t="shared" si="31"/>
        <v>1</v>
      </c>
      <c r="CQ12" s="6">
        <f t="shared" si="32"/>
        <v>1</v>
      </c>
      <c r="CR12" s="6">
        <f t="shared" si="33"/>
        <v>1</v>
      </c>
      <c r="CS12" s="6">
        <f t="shared" si="34"/>
        <v>1</v>
      </c>
      <c r="CT12" s="6">
        <f t="shared" si="35"/>
        <v>1</v>
      </c>
      <c r="CU12" s="6">
        <f t="shared" si="36"/>
        <v>1</v>
      </c>
      <c r="CV12" s="6">
        <f t="shared" si="37"/>
        <v>1</v>
      </c>
      <c r="CW12" s="6">
        <f t="shared" si="38"/>
        <v>1</v>
      </c>
      <c r="CX12" s="6">
        <f t="shared" si="39"/>
        <v>1</v>
      </c>
      <c r="CY12" s="6">
        <f t="shared" si="40"/>
        <v>0</v>
      </c>
      <c r="CZ12" s="6">
        <f t="shared" si="41"/>
        <v>0</v>
      </c>
      <c r="DA12" s="6">
        <f t="shared" si="42"/>
        <v>0</v>
      </c>
      <c r="DB12" s="6">
        <f t="shared" si="43"/>
        <v>0</v>
      </c>
      <c r="DC12" s="6">
        <f t="shared" si="44"/>
        <v>0</v>
      </c>
      <c r="DD12" s="6">
        <f t="shared" si="45"/>
        <v>0</v>
      </c>
      <c r="DE12" s="6">
        <f t="shared" si="46"/>
        <v>0</v>
      </c>
      <c r="DF12" s="6">
        <f t="shared" si="47"/>
        <v>0</v>
      </c>
      <c r="DG12" s="5">
        <f t="shared" si="116"/>
        <v>4</v>
      </c>
      <c r="DH12" s="5">
        <f t="shared" si="117"/>
        <v>5</v>
      </c>
      <c r="DI12" s="5">
        <f t="shared" si="48"/>
        <v>3</v>
      </c>
      <c r="DJ12" s="5">
        <f t="shared" si="49"/>
        <v>2</v>
      </c>
      <c r="DK12" s="5">
        <f t="shared" si="50"/>
        <v>5</v>
      </c>
      <c r="DL12" s="5">
        <f t="shared" si="51"/>
        <v>3</v>
      </c>
      <c r="DM12" s="5">
        <f t="shared" si="52"/>
        <v>2</v>
      </c>
      <c r="DN12" s="5">
        <f t="shared" si="53"/>
        <v>5</v>
      </c>
      <c r="DO12" s="5">
        <f t="shared" si="118"/>
        <v>4</v>
      </c>
      <c r="DP12" s="5">
        <f t="shared" si="54"/>
        <v>5</v>
      </c>
      <c r="DQ12" s="5">
        <f t="shared" si="55"/>
        <v>3</v>
      </c>
      <c r="DR12" s="5">
        <f t="shared" si="56"/>
        <v>2</v>
      </c>
      <c r="DS12" s="5">
        <f t="shared" si="57"/>
        <v>5</v>
      </c>
      <c r="DT12" s="5">
        <f t="shared" si="58"/>
        <v>3</v>
      </c>
      <c r="DU12" s="5">
        <f t="shared" si="59"/>
        <v>2</v>
      </c>
      <c r="DV12" s="5">
        <f t="shared" si="60"/>
        <v>5</v>
      </c>
      <c r="DW12" s="5">
        <f t="shared" si="61"/>
        <v>0</v>
      </c>
      <c r="DX12" s="5">
        <f t="shared" si="62"/>
        <v>0</v>
      </c>
      <c r="DY12" s="5">
        <f t="shared" si="63"/>
        <v>0</v>
      </c>
      <c r="DZ12" s="5">
        <f t="shared" si="64"/>
        <v>0</v>
      </c>
      <c r="EA12" s="5">
        <f t="shared" si="65"/>
        <v>0</v>
      </c>
      <c r="EB12" s="5">
        <f t="shared" si="66"/>
        <v>0</v>
      </c>
      <c r="EC12" s="5">
        <f t="shared" si="67"/>
        <v>0</v>
      </c>
      <c r="ED12" s="5">
        <f t="shared" si="68"/>
        <v>0</v>
      </c>
      <c r="EE12" s="5">
        <f t="shared" si="119"/>
        <v>29</v>
      </c>
      <c r="EF12" s="5">
        <f t="shared" si="120"/>
        <v>29</v>
      </c>
      <c r="EG12">
        <f t="shared" si="121"/>
        <v>0</v>
      </c>
      <c r="EH12">
        <f t="shared" si="122"/>
        <v>0.13793103448275862</v>
      </c>
      <c r="EI12">
        <f t="shared" si="69"/>
        <v>0.17241379310344829</v>
      </c>
      <c r="EJ12">
        <f t="shared" si="70"/>
        <v>0.10344827586206896</v>
      </c>
      <c r="EK12">
        <f t="shared" si="71"/>
        <v>6.8965517241379309E-2</v>
      </c>
      <c r="EL12">
        <f t="shared" si="72"/>
        <v>0.17241379310344829</v>
      </c>
      <c r="EM12">
        <f t="shared" si="73"/>
        <v>0.10344827586206896</v>
      </c>
      <c r="EN12">
        <f t="shared" si="74"/>
        <v>6.8965517241379309E-2</v>
      </c>
      <c r="EO12">
        <f t="shared" si="75"/>
        <v>0.17241379310344829</v>
      </c>
      <c r="EP12">
        <f t="shared" si="123"/>
        <v>0.13793103448275862</v>
      </c>
      <c r="EQ12">
        <f t="shared" si="76"/>
        <v>0.17241379310344829</v>
      </c>
      <c r="ER12">
        <f t="shared" si="77"/>
        <v>0.10344827586206896</v>
      </c>
      <c r="ES12">
        <f t="shared" si="78"/>
        <v>6.8965517241379309E-2</v>
      </c>
      <c r="ET12">
        <f t="shared" si="79"/>
        <v>0.17241379310344829</v>
      </c>
      <c r="EU12">
        <f t="shared" si="80"/>
        <v>0.10344827586206896</v>
      </c>
      <c r="EV12">
        <f t="shared" si="81"/>
        <v>6.8965517241379309E-2</v>
      </c>
      <c r="EW12">
        <f t="shared" si="82"/>
        <v>0.17241379310344829</v>
      </c>
      <c r="EX12" t="e">
        <f t="shared" si="124"/>
        <v>#DIV/0!</v>
      </c>
      <c r="EY12" t="e">
        <f t="shared" si="83"/>
        <v>#DIV/0!</v>
      </c>
      <c r="EZ12" t="e">
        <f t="shared" si="84"/>
        <v>#DIV/0!</v>
      </c>
      <c r="FA12" t="e">
        <f t="shared" si="85"/>
        <v>#DIV/0!</v>
      </c>
      <c r="FB12" t="e">
        <f t="shared" si="86"/>
        <v>#DIV/0!</v>
      </c>
      <c r="FC12" t="e">
        <f t="shared" si="87"/>
        <v>#DIV/0!</v>
      </c>
      <c r="FD12" t="e">
        <f t="shared" si="88"/>
        <v>#DIV/0!</v>
      </c>
      <c r="FE12" t="e">
        <f t="shared" si="89"/>
        <v>#DIV/0!</v>
      </c>
      <c r="FF12">
        <f t="shared" si="125"/>
        <v>102.85714285714288</v>
      </c>
      <c r="FG12">
        <f t="shared" si="126"/>
        <v>137.14285714285714</v>
      </c>
      <c r="FH12">
        <f t="shared" si="90"/>
        <v>3.52</v>
      </c>
      <c r="FI12">
        <f t="shared" si="91"/>
        <v>0</v>
      </c>
      <c r="FJ12">
        <f t="shared" si="92"/>
        <v>0</v>
      </c>
      <c r="FK12">
        <f t="shared" si="93"/>
        <v>0</v>
      </c>
      <c r="FL12">
        <f t="shared" si="94"/>
        <v>0</v>
      </c>
      <c r="FM12">
        <f t="shared" si="95"/>
        <v>21.36</v>
      </c>
      <c r="FN12">
        <f t="shared" si="127"/>
        <v>97.142857142857139</v>
      </c>
      <c r="FO12">
        <f t="shared" si="96"/>
        <v>95.714285714285722</v>
      </c>
      <c r="FP12">
        <f t="shared" si="97"/>
        <v>12.940000000000001</v>
      </c>
      <c r="FQ12">
        <f t="shared" si="98"/>
        <v>42.168674698795179</v>
      </c>
      <c r="FR12">
        <f t="shared" si="99"/>
        <v>10526.315789473685</v>
      </c>
      <c r="FS12">
        <f t="shared" si="100"/>
        <v>0</v>
      </c>
      <c r="FT12">
        <f t="shared" si="101"/>
        <v>0</v>
      </c>
      <c r="FU12">
        <f t="shared" si="102"/>
        <v>25.920000000000005</v>
      </c>
      <c r="FV12" t="e">
        <f t="shared" si="103"/>
        <v>#VALUE!</v>
      </c>
      <c r="FW12" t="e">
        <f t="shared" si="104"/>
        <v>#VALUE!</v>
      </c>
      <c r="FX12" t="e">
        <f t="shared" si="105"/>
        <v>#VALUE!</v>
      </c>
      <c r="FY12" t="e">
        <f t="shared" si="106"/>
        <v>#VALUE!</v>
      </c>
      <c r="FZ12" t="e">
        <f t="shared" si="107"/>
        <v>#VALUE!</v>
      </c>
      <c r="GA12" t="e">
        <f t="shared" si="108"/>
        <v>#VALUE!</v>
      </c>
      <c r="GB12" t="e">
        <f t="shared" si="109"/>
        <v>#VALUE!</v>
      </c>
      <c r="GC12" t="e">
        <f t="shared" si="110"/>
        <v>#VALUE!</v>
      </c>
      <c r="GD12">
        <f t="shared" si="129"/>
        <v>14.187192118226603</v>
      </c>
      <c r="GE12">
        <f t="shared" si="130"/>
        <v>23.645320197044335</v>
      </c>
      <c r="GF12">
        <f t="shared" si="131"/>
        <v>0.36413793103448278</v>
      </c>
      <c r="GG12">
        <f t="shared" si="132"/>
        <v>0</v>
      </c>
      <c r="GH12">
        <f t="shared" si="133"/>
        <v>0</v>
      </c>
      <c r="GI12">
        <f t="shared" si="134"/>
        <v>0</v>
      </c>
      <c r="GJ12">
        <f t="shared" si="135"/>
        <v>0</v>
      </c>
      <c r="GK12">
        <f t="shared" si="136"/>
        <v>3.6827586206896554</v>
      </c>
      <c r="GL12">
        <f t="shared" si="137"/>
        <v>13.399014778325123</v>
      </c>
      <c r="GM12">
        <f t="shared" si="138"/>
        <v>16.502463054187196</v>
      </c>
      <c r="GN12">
        <f t="shared" si="139"/>
        <v>1.3386206896551724</v>
      </c>
      <c r="GO12">
        <f t="shared" si="140"/>
        <v>2.9081844619858743</v>
      </c>
      <c r="GP12">
        <f t="shared" si="141"/>
        <v>1814.882032667877</v>
      </c>
      <c r="GQ12">
        <f t="shared" si="142"/>
        <v>0</v>
      </c>
      <c r="GR12">
        <f t="shared" si="143"/>
        <v>0</v>
      </c>
      <c r="GS12">
        <f t="shared" si="144"/>
        <v>4.4689655172413802</v>
      </c>
      <c r="GT12" t="e">
        <f t="shared" si="145"/>
        <v>#VALUE!</v>
      </c>
      <c r="GU12" t="e">
        <f t="shared" si="146"/>
        <v>#VALUE!</v>
      </c>
      <c r="GV12" t="e">
        <f t="shared" si="147"/>
        <v>#VALUE!</v>
      </c>
      <c r="GW12" t="e">
        <f t="shared" si="148"/>
        <v>#VALUE!</v>
      </c>
      <c r="GX12" t="e">
        <f t="shared" si="152"/>
        <v>#VALUE!</v>
      </c>
      <c r="GY12" t="e">
        <f t="shared" si="149"/>
        <v>#VALUE!</v>
      </c>
      <c r="GZ12" t="e">
        <f t="shared" si="150"/>
        <v>#VALUE!</v>
      </c>
      <c r="HA12" t="e">
        <f t="shared" si="151"/>
        <v>#VALUE!</v>
      </c>
      <c r="HB12" s="4">
        <f t="shared" si="128"/>
        <v>41.879408866995078</v>
      </c>
      <c r="HC12" s="4">
        <f t="shared" si="114"/>
        <v>1853.4992811692719</v>
      </c>
      <c r="HD12" s="4"/>
      <c r="HE12" s="3">
        <v>41.879408866995078</v>
      </c>
      <c r="HF12" s="3">
        <v>1853.4992811692719</v>
      </c>
      <c r="HG12" s="3"/>
    </row>
    <row r="13" spans="1:215" ht="15" thickBot="1">
      <c r="A13" s="377"/>
      <c r="B13" s="14" t="s">
        <v>9</v>
      </c>
      <c r="C13" s="13">
        <v>29.091605349999998</v>
      </c>
      <c r="D13" s="13">
        <v>80.663227919999997</v>
      </c>
      <c r="E13" s="13">
        <v>1055</v>
      </c>
      <c r="F13" s="17">
        <v>6.05</v>
      </c>
      <c r="G13" s="19">
        <v>9.41</v>
      </c>
      <c r="H13" s="17">
        <v>52.45</v>
      </c>
      <c r="I13" s="17">
        <v>0.1</v>
      </c>
      <c r="J13" s="17">
        <v>0</v>
      </c>
      <c r="K13" s="17">
        <v>0</v>
      </c>
      <c r="L13" s="17">
        <v>2.5000000000000001E-2</v>
      </c>
      <c r="M13" s="19">
        <v>4.0600000000000005</v>
      </c>
      <c r="N13" s="10">
        <v>6.5500000000000007</v>
      </c>
      <c r="O13" s="15">
        <v>6.15</v>
      </c>
      <c r="P13" s="10">
        <v>67.650000000000006</v>
      </c>
      <c r="Q13" s="10">
        <v>0.2</v>
      </c>
      <c r="R13" s="10">
        <v>0</v>
      </c>
      <c r="S13" s="10">
        <v>0</v>
      </c>
      <c r="T13" s="10">
        <v>0.16999999999999998</v>
      </c>
      <c r="U13" s="15">
        <v>11.765000000000001</v>
      </c>
      <c r="V13" s="8">
        <v>6.5</v>
      </c>
      <c r="W13" s="7" t="s">
        <v>0</v>
      </c>
      <c r="X13" s="8">
        <v>50.7</v>
      </c>
      <c r="Y13" s="8">
        <v>0</v>
      </c>
      <c r="Z13" s="8">
        <v>1</v>
      </c>
      <c r="AA13" s="8">
        <v>0</v>
      </c>
      <c r="AB13" s="8">
        <v>0.18</v>
      </c>
      <c r="AC13" s="7" t="s">
        <v>0</v>
      </c>
      <c r="AD13" s="6">
        <v>7</v>
      </c>
      <c r="AE13" s="6">
        <v>7</v>
      </c>
      <c r="AF13" s="6">
        <v>500</v>
      </c>
      <c r="AG13" s="6">
        <v>8.3000000000000007</v>
      </c>
      <c r="AH13" s="6">
        <v>1.9E-2</v>
      </c>
      <c r="AI13" s="6">
        <v>0.03</v>
      </c>
      <c r="AJ13" s="6">
        <v>0.48</v>
      </c>
      <c r="AK13" s="6">
        <v>25</v>
      </c>
      <c r="AL13" s="6">
        <v>7</v>
      </c>
      <c r="AM13" s="6">
        <v>7</v>
      </c>
      <c r="AN13" s="6">
        <v>500</v>
      </c>
      <c r="AO13" s="6">
        <v>8.3000000000000007</v>
      </c>
      <c r="AP13" s="6">
        <v>1.9E-2</v>
      </c>
      <c r="AQ13" s="6">
        <v>0.03</v>
      </c>
      <c r="AR13" s="6">
        <v>0.48</v>
      </c>
      <c r="AS13" s="6">
        <v>25</v>
      </c>
      <c r="AT13" s="6">
        <v>7</v>
      </c>
      <c r="AU13" s="6">
        <v>7</v>
      </c>
      <c r="AV13" s="6">
        <v>500</v>
      </c>
      <c r="AW13" s="6">
        <v>8.3000000000000007</v>
      </c>
      <c r="AX13" s="6">
        <v>1.9E-2</v>
      </c>
      <c r="AY13" s="6">
        <v>0.03</v>
      </c>
      <c r="AZ13" s="6">
        <v>0.48</v>
      </c>
      <c r="BA13" s="6">
        <v>25</v>
      </c>
      <c r="BB13" s="6">
        <v>4</v>
      </c>
      <c r="BC13" s="6">
        <v>5</v>
      </c>
      <c r="BD13" s="6">
        <v>3</v>
      </c>
      <c r="BE13" s="6">
        <v>2</v>
      </c>
      <c r="BF13" s="6">
        <v>5</v>
      </c>
      <c r="BG13" s="6">
        <v>3</v>
      </c>
      <c r="BH13" s="6">
        <v>2</v>
      </c>
      <c r="BI13" s="6">
        <v>5</v>
      </c>
      <c r="BJ13" s="6">
        <f t="shared" si="115"/>
        <v>29</v>
      </c>
      <c r="BK13" s="6">
        <f t="shared" si="0"/>
        <v>0</v>
      </c>
      <c r="BL13" s="6">
        <f t="shared" si="1"/>
        <v>0</v>
      </c>
      <c r="BM13" s="6">
        <f t="shared" si="2"/>
        <v>0</v>
      </c>
      <c r="BN13" s="6">
        <f t="shared" si="3"/>
        <v>0</v>
      </c>
      <c r="BO13" s="6">
        <f t="shared" si="4"/>
        <v>0</v>
      </c>
      <c r="BP13" s="6">
        <f t="shared" si="5"/>
        <v>0</v>
      </c>
      <c r="BQ13" s="6">
        <f t="shared" si="6"/>
        <v>0</v>
      </c>
      <c r="BR13" s="6">
        <f t="shared" si="7"/>
        <v>0</v>
      </c>
      <c r="BS13" s="6">
        <f t="shared" si="8"/>
        <v>0</v>
      </c>
      <c r="BT13" s="6">
        <f t="shared" si="9"/>
        <v>0</v>
      </c>
      <c r="BU13" s="6">
        <f t="shared" si="10"/>
        <v>0</v>
      </c>
      <c r="BV13" s="6">
        <f t="shared" si="11"/>
        <v>0</v>
      </c>
      <c r="BW13" s="6">
        <f t="shared" si="12"/>
        <v>0</v>
      </c>
      <c r="BX13" s="6">
        <f t="shared" si="13"/>
        <v>0</v>
      </c>
      <c r="BY13" s="6">
        <f t="shared" si="14"/>
        <v>0</v>
      </c>
      <c r="BZ13" s="6">
        <f t="shared" si="15"/>
        <v>0</v>
      </c>
      <c r="CA13" s="6">
        <f t="shared" si="16"/>
        <v>0</v>
      </c>
      <c r="CB13" s="6">
        <f t="shared" si="17"/>
        <v>1</v>
      </c>
      <c r="CC13" s="6">
        <f t="shared" si="18"/>
        <v>0</v>
      </c>
      <c r="CD13" s="6">
        <f t="shared" si="19"/>
        <v>0</v>
      </c>
      <c r="CE13" s="6">
        <f t="shared" si="20"/>
        <v>0</v>
      </c>
      <c r="CF13" s="6">
        <f t="shared" si="21"/>
        <v>0</v>
      </c>
      <c r="CG13" s="6">
        <f t="shared" si="22"/>
        <v>0</v>
      </c>
      <c r="CH13" s="6">
        <f t="shared" si="23"/>
        <v>1</v>
      </c>
      <c r="CI13" s="6">
        <f t="shared" si="24"/>
        <v>1</v>
      </c>
      <c r="CJ13" s="6">
        <f t="shared" si="25"/>
        <v>1</v>
      </c>
      <c r="CK13" s="6">
        <f t="shared" si="26"/>
        <v>1</v>
      </c>
      <c r="CL13" s="6">
        <f t="shared" si="27"/>
        <v>1</v>
      </c>
      <c r="CM13" s="6">
        <f t="shared" si="28"/>
        <v>1</v>
      </c>
      <c r="CN13" s="6">
        <f t="shared" si="29"/>
        <v>1</v>
      </c>
      <c r="CO13" s="6">
        <f t="shared" si="30"/>
        <v>1</v>
      </c>
      <c r="CP13" s="6">
        <f t="shared" si="31"/>
        <v>1</v>
      </c>
      <c r="CQ13" s="6">
        <f t="shared" si="32"/>
        <v>1</v>
      </c>
      <c r="CR13" s="6">
        <f t="shared" si="33"/>
        <v>1</v>
      </c>
      <c r="CS13" s="6">
        <f t="shared" si="34"/>
        <v>1</v>
      </c>
      <c r="CT13" s="6">
        <f t="shared" si="35"/>
        <v>1</v>
      </c>
      <c r="CU13" s="6">
        <f t="shared" si="36"/>
        <v>1</v>
      </c>
      <c r="CV13" s="6">
        <f t="shared" si="37"/>
        <v>1</v>
      </c>
      <c r="CW13" s="6">
        <f t="shared" si="38"/>
        <v>1</v>
      </c>
      <c r="CX13" s="6">
        <f t="shared" si="39"/>
        <v>1</v>
      </c>
      <c r="CY13" s="6">
        <f t="shared" si="40"/>
        <v>1</v>
      </c>
      <c r="CZ13" s="6">
        <f t="shared" si="41"/>
        <v>0</v>
      </c>
      <c r="DA13" s="6">
        <f t="shared" si="42"/>
        <v>1</v>
      </c>
      <c r="DB13" s="6">
        <f t="shared" si="43"/>
        <v>1</v>
      </c>
      <c r="DC13" s="6">
        <f t="shared" si="44"/>
        <v>1</v>
      </c>
      <c r="DD13" s="6">
        <f t="shared" si="45"/>
        <v>1</v>
      </c>
      <c r="DE13" s="6">
        <f t="shared" si="46"/>
        <v>1</v>
      </c>
      <c r="DF13" s="6">
        <f t="shared" si="47"/>
        <v>0</v>
      </c>
      <c r="DG13" s="5">
        <f t="shared" si="116"/>
        <v>4</v>
      </c>
      <c r="DH13" s="5">
        <f t="shared" si="117"/>
        <v>5</v>
      </c>
      <c r="DI13" s="5">
        <f t="shared" si="48"/>
        <v>3</v>
      </c>
      <c r="DJ13" s="5">
        <f t="shared" si="49"/>
        <v>2</v>
      </c>
      <c r="DK13" s="5">
        <f t="shared" si="50"/>
        <v>5</v>
      </c>
      <c r="DL13" s="5">
        <f t="shared" si="51"/>
        <v>3</v>
      </c>
      <c r="DM13" s="5">
        <f t="shared" si="52"/>
        <v>2</v>
      </c>
      <c r="DN13" s="5">
        <f t="shared" si="53"/>
        <v>5</v>
      </c>
      <c r="DO13" s="5">
        <f t="shared" si="118"/>
        <v>4</v>
      </c>
      <c r="DP13" s="5">
        <f t="shared" si="54"/>
        <v>5</v>
      </c>
      <c r="DQ13" s="5">
        <f t="shared" si="55"/>
        <v>3</v>
      </c>
      <c r="DR13" s="5">
        <f t="shared" si="56"/>
        <v>2</v>
      </c>
      <c r="DS13" s="5">
        <f t="shared" si="57"/>
        <v>5</v>
      </c>
      <c r="DT13" s="5">
        <f t="shared" si="58"/>
        <v>3</v>
      </c>
      <c r="DU13" s="5">
        <f t="shared" si="59"/>
        <v>2</v>
      </c>
      <c r="DV13" s="5">
        <f t="shared" si="60"/>
        <v>5</v>
      </c>
      <c r="DW13" s="5">
        <f t="shared" si="61"/>
        <v>4</v>
      </c>
      <c r="DX13" s="5">
        <f t="shared" si="62"/>
        <v>0</v>
      </c>
      <c r="DY13" s="5">
        <f t="shared" si="63"/>
        <v>3</v>
      </c>
      <c r="DZ13" s="5">
        <f t="shared" si="64"/>
        <v>2</v>
      </c>
      <c r="EA13" s="5">
        <f t="shared" si="65"/>
        <v>5</v>
      </c>
      <c r="EB13" s="5">
        <f t="shared" si="66"/>
        <v>3</v>
      </c>
      <c r="EC13" s="5">
        <f t="shared" si="67"/>
        <v>2</v>
      </c>
      <c r="ED13" s="5">
        <f t="shared" si="68"/>
        <v>0</v>
      </c>
      <c r="EE13" s="5">
        <f t="shared" si="119"/>
        <v>29</v>
      </c>
      <c r="EF13" s="5">
        <f t="shared" si="120"/>
        <v>29</v>
      </c>
      <c r="EG13">
        <f t="shared" si="121"/>
        <v>19</v>
      </c>
      <c r="EH13">
        <f t="shared" si="122"/>
        <v>0.13793103448275862</v>
      </c>
      <c r="EI13">
        <f t="shared" si="69"/>
        <v>0.17241379310344829</v>
      </c>
      <c r="EJ13">
        <f t="shared" si="70"/>
        <v>0.10344827586206896</v>
      </c>
      <c r="EK13">
        <f t="shared" si="71"/>
        <v>6.8965517241379309E-2</v>
      </c>
      <c r="EL13">
        <f t="shared" si="72"/>
        <v>0.17241379310344829</v>
      </c>
      <c r="EM13">
        <f t="shared" si="73"/>
        <v>0.10344827586206896</v>
      </c>
      <c r="EN13">
        <f t="shared" si="74"/>
        <v>6.8965517241379309E-2</v>
      </c>
      <c r="EO13">
        <f t="shared" si="75"/>
        <v>0.17241379310344829</v>
      </c>
      <c r="EP13">
        <f t="shared" si="123"/>
        <v>0.13793103448275862</v>
      </c>
      <c r="EQ13">
        <f t="shared" si="76"/>
        <v>0.17241379310344829</v>
      </c>
      <c r="ER13">
        <f t="shared" si="77"/>
        <v>0.10344827586206896</v>
      </c>
      <c r="ES13">
        <f t="shared" si="78"/>
        <v>6.8965517241379309E-2</v>
      </c>
      <c r="ET13">
        <f t="shared" si="79"/>
        <v>0.17241379310344829</v>
      </c>
      <c r="EU13">
        <f t="shared" si="80"/>
        <v>0.10344827586206896</v>
      </c>
      <c r="EV13">
        <f t="shared" si="81"/>
        <v>6.8965517241379309E-2</v>
      </c>
      <c r="EW13">
        <f t="shared" si="82"/>
        <v>0.17241379310344829</v>
      </c>
      <c r="EX13">
        <f t="shared" si="124"/>
        <v>0.21052631578947367</v>
      </c>
      <c r="EY13">
        <f t="shared" si="83"/>
        <v>0</v>
      </c>
      <c r="EZ13">
        <f t="shared" si="84"/>
        <v>0.15789473684210525</v>
      </c>
      <c r="FA13">
        <f t="shared" si="85"/>
        <v>0.10526315789473684</v>
      </c>
      <c r="FB13">
        <f t="shared" si="86"/>
        <v>0.26315789473684209</v>
      </c>
      <c r="FC13">
        <f t="shared" si="87"/>
        <v>0.15789473684210525</v>
      </c>
      <c r="FD13">
        <f t="shared" si="88"/>
        <v>0.10526315789473684</v>
      </c>
      <c r="FE13">
        <f t="shared" si="89"/>
        <v>0</v>
      </c>
      <c r="FF13">
        <f t="shared" si="125"/>
        <v>86.428571428571416</v>
      </c>
      <c r="FG13">
        <f t="shared" si="126"/>
        <v>134.42857142857144</v>
      </c>
      <c r="FH13">
        <f t="shared" si="90"/>
        <v>10.49</v>
      </c>
      <c r="FI13">
        <f t="shared" si="91"/>
        <v>1.2048192771084336</v>
      </c>
      <c r="FJ13">
        <f t="shared" si="92"/>
        <v>0</v>
      </c>
      <c r="FK13">
        <f t="shared" si="93"/>
        <v>0</v>
      </c>
      <c r="FL13">
        <f t="shared" si="94"/>
        <v>5.2083333333333339</v>
      </c>
      <c r="FM13">
        <f t="shared" si="95"/>
        <v>16.240000000000002</v>
      </c>
      <c r="FN13">
        <f t="shared" si="127"/>
        <v>93.571428571428584</v>
      </c>
      <c r="FO13">
        <f t="shared" si="96"/>
        <v>87.857142857142861</v>
      </c>
      <c r="FP13">
        <f t="shared" si="97"/>
        <v>13.530000000000001</v>
      </c>
      <c r="FQ13">
        <f t="shared" si="98"/>
        <v>2.4096385542168672</v>
      </c>
      <c r="FR13">
        <f t="shared" si="99"/>
        <v>0</v>
      </c>
      <c r="FS13">
        <f t="shared" si="100"/>
        <v>0</v>
      </c>
      <c r="FT13">
        <f t="shared" si="101"/>
        <v>35.416666666666664</v>
      </c>
      <c r="FU13">
        <f t="shared" si="102"/>
        <v>47.06</v>
      </c>
      <c r="FV13">
        <f t="shared" si="103"/>
        <v>92.857142857142861</v>
      </c>
      <c r="FW13" t="e">
        <f t="shared" si="104"/>
        <v>#VALUE!</v>
      </c>
      <c r="FX13">
        <f t="shared" si="105"/>
        <v>10.14</v>
      </c>
      <c r="FY13">
        <f t="shared" si="106"/>
        <v>0</v>
      </c>
      <c r="FZ13">
        <f t="shared" si="107"/>
        <v>5263.1578947368425</v>
      </c>
      <c r="GA13">
        <f t="shared" si="108"/>
        <v>0</v>
      </c>
      <c r="GB13">
        <f t="shared" si="109"/>
        <v>37.5</v>
      </c>
      <c r="GC13" t="e">
        <f t="shared" si="110"/>
        <v>#VALUE!</v>
      </c>
      <c r="GD13">
        <f t="shared" si="129"/>
        <v>11.921182266009851</v>
      </c>
      <c r="GE13">
        <f t="shared" si="130"/>
        <v>23.177339901477836</v>
      </c>
      <c r="GF13">
        <f t="shared" si="131"/>
        <v>1.0851724137931034</v>
      </c>
      <c r="GG13">
        <f t="shared" si="132"/>
        <v>8.309098462816783E-2</v>
      </c>
      <c r="GH13">
        <f t="shared" si="133"/>
        <v>0</v>
      </c>
      <c r="GI13">
        <f t="shared" si="134"/>
        <v>0</v>
      </c>
      <c r="GJ13">
        <f t="shared" si="135"/>
        <v>0.35919540229885061</v>
      </c>
      <c r="GK13">
        <f t="shared" si="136"/>
        <v>2.8000000000000007</v>
      </c>
      <c r="GL13">
        <f t="shared" si="137"/>
        <v>12.906403940886701</v>
      </c>
      <c r="GM13">
        <f t="shared" si="138"/>
        <v>15.147783251231528</v>
      </c>
      <c r="GN13">
        <f t="shared" si="139"/>
        <v>1.3996551724137931</v>
      </c>
      <c r="GO13">
        <f t="shared" si="140"/>
        <v>0.16618196925633566</v>
      </c>
      <c r="GP13">
        <f t="shared" si="141"/>
        <v>0</v>
      </c>
      <c r="GQ13">
        <f t="shared" si="142"/>
        <v>0</v>
      </c>
      <c r="GR13">
        <f t="shared" si="143"/>
        <v>2.4425287356321839</v>
      </c>
      <c r="GS13">
        <f t="shared" si="144"/>
        <v>8.1137931034482769</v>
      </c>
      <c r="GT13">
        <f t="shared" si="145"/>
        <v>19.548872180451127</v>
      </c>
      <c r="GU13" t="e">
        <f t="shared" si="146"/>
        <v>#VALUE!</v>
      </c>
      <c r="GV13">
        <f t="shared" si="147"/>
        <v>1.6010526315789473</v>
      </c>
      <c r="GW13">
        <f t="shared" si="148"/>
        <v>0</v>
      </c>
      <c r="GX13">
        <f t="shared" si="152"/>
        <v>1385.0415512465374</v>
      </c>
      <c r="GY13">
        <f t="shared" si="149"/>
        <v>0</v>
      </c>
      <c r="GZ13">
        <f t="shared" si="150"/>
        <v>3.9473684210526314</v>
      </c>
      <c r="HA13" t="e">
        <f t="shared" si="151"/>
        <v>#VALUE!</v>
      </c>
      <c r="HB13" s="4">
        <f t="shared" si="128"/>
        <v>39.42598096820781</v>
      </c>
      <c r="HC13" s="4">
        <f t="shared" si="114"/>
        <v>40.176346172868818</v>
      </c>
      <c r="HD13" s="4" t="e">
        <f>SUM(GT13:HA13)</f>
        <v>#VALUE!</v>
      </c>
      <c r="HE13" s="3">
        <v>39.42598096820781</v>
      </c>
      <c r="HF13" s="3">
        <v>40.176346172868818</v>
      </c>
      <c r="HG13" s="3">
        <v>1410.1388444796203</v>
      </c>
    </row>
    <row r="14" spans="1:215" ht="15" thickBot="1">
      <c r="A14" s="377"/>
      <c r="B14" s="14" t="s">
        <v>8</v>
      </c>
      <c r="C14" s="13">
        <v>29.010988009999998</v>
      </c>
      <c r="D14" s="13">
        <v>80.73699886</v>
      </c>
      <c r="E14" s="13">
        <v>713</v>
      </c>
      <c r="F14" s="17">
        <v>6.1</v>
      </c>
      <c r="G14" s="19">
        <v>9.8699999999999992</v>
      </c>
      <c r="H14" s="17">
        <v>74.400000000000006</v>
      </c>
      <c r="I14" s="17">
        <v>0.6</v>
      </c>
      <c r="J14" s="17">
        <v>0</v>
      </c>
      <c r="K14" s="17">
        <v>0</v>
      </c>
      <c r="L14" s="17">
        <v>0</v>
      </c>
      <c r="M14" s="19">
        <v>3.7</v>
      </c>
      <c r="N14" s="10">
        <v>6.8</v>
      </c>
      <c r="O14" s="15">
        <v>8.4</v>
      </c>
      <c r="P14" s="10">
        <v>156.80000000000001</v>
      </c>
      <c r="Q14" s="10">
        <v>0.7</v>
      </c>
      <c r="R14" s="10">
        <v>0</v>
      </c>
      <c r="S14" s="10">
        <v>0</v>
      </c>
      <c r="T14" s="10">
        <v>0.09</v>
      </c>
      <c r="U14" s="15">
        <v>17</v>
      </c>
      <c r="V14" s="8">
        <v>6.8</v>
      </c>
      <c r="W14" s="7" t="s">
        <v>0</v>
      </c>
      <c r="X14" s="8">
        <v>53.7</v>
      </c>
      <c r="Y14" s="8">
        <v>0</v>
      </c>
      <c r="Z14" s="8">
        <v>1</v>
      </c>
      <c r="AA14" s="8">
        <v>0</v>
      </c>
      <c r="AB14" s="8">
        <v>0</v>
      </c>
      <c r="AC14" s="7" t="s">
        <v>0</v>
      </c>
      <c r="AD14" s="6">
        <v>7</v>
      </c>
      <c r="AE14" s="6">
        <v>7</v>
      </c>
      <c r="AF14" s="6">
        <v>500</v>
      </c>
      <c r="AG14" s="6">
        <v>8.3000000000000007</v>
      </c>
      <c r="AH14" s="6">
        <v>1.9E-2</v>
      </c>
      <c r="AI14" s="6">
        <v>0.03</v>
      </c>
      <c r="AJ14" s="6">
        <v>0.48</v>
      </c>
      <c r="AK14" s="6">
        <v>25</v>
      </c>
      <c r="AL14" s="6">
        <v>7</v>
      </c>
      <c r="AM14" s="6">
        <v>7</v>
      </c>
      <c r="AN14" s="6">
        <v>500</v>
      </c>
      <c r="AO14" s="6">
        <v>8.3000000000000007</v>
      </c>
      <c r="AP14" s="6">
        <v>1.9E-2</v>
      </c>
      <c r="AQ14" s="6">
        <v>0.03</v>
      </c>
      <c r="AR14" s="6">
        <v>0.48</v>
      </c>
      <c r="AS14" s="6">
        <v>25</v>
      </c>
      <c r="AT14" s="6">
        <v>7</v>
      </c>
      <c r="AU14" s="6">
        <v>7</v>
      </c>
      <c r="AV14" s="6">
        <v>500</v>
      </c>
      <c r="AW14" s="6">
        <v>8.3000000000000007</v>
      </c>
      <c r="AX14" s="6">
        <v>1.9E-2</v>
      </c>
      <c r="AY14" s="6">
        <v>0.03</v>
      </c>
      <c r="AZ14" s="6">
        <v>0.48</v>
      </c>
      <c r="BA14" s="6">
        <v>25</v>
      </c>
      <c r="BB14" s="6">
        <v>4</v>
      </c>
      <c r="BC14" s="6">
        <v>5</v>
      </c>
      <c r="BD14" s="6">
        <v>3</v>
      </c>
      <c r="BE14" s="6">
        <v>2</v>
      </c>
      <c r="BF14" s="6">
        <v>5</v>
      </c>
      <c r="BG14" s="6">
        <v>3</v>
      </c>
      <c r="BH14" s="6">
        <v>2</v>
      </c>
      <c r="BI14" s="6">
        <v>5</v>
      </c>
      <c r="BJ14" s="6">
        <f t="shared" si="115"/>
        <v>29</v>
      </c>
      <c r="BK14" s="6">
        <f t="shared" si="0"/>
        <v>0</v>
      </c>
      <c r="BL14" s="6">
        <f t="shared" si="1"/>
        <v>0</v>
      </c>
      <c r="BM14" s="6">
        <f t="shared" si="2"/>
        <v>0</v>
      </c>
      <c r="BN14" s="6">
        <f t="shared" si="3"/>
        <v>0</v>
      </c>
      <c r="BO14" s="6">
        <f t="shared" si="4"/>
        <v>0</v>
      </c>
      <c r="BP14" s="6">
        <f t="shared" si="5"/>
        <v>0</v>
      </c>
      <c r="BQ14" s="6">
        <f t="shared" si="6"/>
        <v>0</v>
      </c>
      <c r="BR14" s="6">
        <f t="shared" si="7"/>
        <v>0</v>
      </c>
      <c r="BS14" s="6">
        <f t="shared" si="8"/>
        <v>0</v>
      </c>
      <c r="BT14" s="6">
        <f t="shared" si="9"/>
        <v>0</v>
      </c>
      <c r="BU14" s="6">
        <f t="shared" si="10"/>
        <v>0</v>
      </c>
      <c r="BV14" s="6">
        <f t="shared" si="11"/>
        <v>0</v>
      </c>
      <c r="BW14" s="6">
        <f t="shared" si="12"/>
        <v>0</v>
      </c>
      <c r="BX14" s="6">
        <f t="shared" si="13"/>
        <v>0</v>
      </c>
      <c r="BY14" s="6">
        <f t="shared" si="14"/>
        <v>0</v>
      </c>
      <c r="BZ14" s="6">
        <f t="shared" si="15"/>
        <v>0</v>
      </c>
      <c r="CA14" s="6">
        <f t="shared" si="16"/>
        <v>0</v>
      </c>
      <c r="CB14" s="6">
        <f t="shared" si="17"/>
        <v>1</v>
      </c>
      <c r="CC14" s="6">
        <f t="shared" si="18"/>
        <v>0</v>
      </c>
      <c r="CD14" s="6">
        <f t="shared" si="19"/>
        <v>0</v>
      </c>
      <c r="CE14" s="6">
        <f t="shared" si="20"/>
        <v>0</v>
      </c>
      <c r="CF14" s="6">
        <f t="shared" si="21"/>
        <v>0</v>
      </c>
      <c r="CG14" s="6">
        <f t="shared" si="22"/>
        <v>0</v>
      </c>
      <c r="CH14" s="6">
        <f t="shared" si="23"/>
        <v>1</v>
      </c>
      <c r="CI14" s="6">
        <f t="shared" si="24"/>
        <v>1</v>
      </c>
      <c r="CJ14" s="6">
        <f t="shared" si="25"/>
        <v>1</v>
      </c>
      <c r="CK14" s="6">
        <f t="shared" si="26"/>
        <v>1</v>
      </c>
      <c r="CL14" s="6">
        <f t="shared" si="27"/>
        <v>1</v>
      </c>
      <c r="CM14" s="6">
        <f t="shared" si="28"/>
        <v>1</v>
      </c>
      <c r="CN14" s="6">
        <f t="shared" si="29"/>
        <v>1</v>
      </c>
      <c r="CO14" s="6">
        <f t="shared" si="30"/>
        <v>1</v>
      </c>
      <c r="CP14" s="6">
        <f t="shared" si="31"/>
        <v>1</v>
      </c>
      <c r="CQ14" s="6">
        <f t="shared" si="32"/>
        <v>1</v>
      </c>
      <c r="CR14" s="6">
        <f t="shared" si="33"/>
        <v>1</v>
      </c>
      <c r="CS14" s="6">
        <f t="shared" si="34"/>
        <v>1</v>
      </c>
      <c r="CT14" s="6">
        <f t="shared" si="35"/>
        <v>1</v>
      </c>
      <c r="CU14" s="6">
        <f t="shared" si="36"/>
        <v>1</v>
      </c>
      <c r="CV14" s="6">
        <f t="shared" si="37"/>
        <v>1</v>
      </c>
      <c r="CW14" s="6">
        <f t="shared" si="38"/>
        <v>1</v>
      </c>
      <c r="CX14" s="6">
        <f t="shared" si="39"/>
        <v>1</v>
      </c>
      <c r="CY14" s="6">
        <f t="shared" si="40"/>
        <v>1</v>
      </c>
      <c r="CZ14" s="6">
        <f t="shared" si="41"/>
        <v>0</v>
      </c>
      <c r="DA14" s="6">
        <f t="shared" si="42"/>
        <v>1</v>
      </c>
      <c r="DB14" s="6">
        <f t="shared" si="43"/>
        <v>1</v>
      </c>
      <c r="DC14" s="6">
        <f t="shared" si="44"/>
        <v>1</v>
      </c>
      <c r="DD14" s="6">
        <f t="shared" si="45"/>
        <v>1</v>
      </c>
      <c r="DE14" s="6">
        <f t="shared" si="46"/>
        <v>1</v>
      </c>
      <c r="DF14" s="6">
        <f t="shared" si="47"/>
        <v>0</v>
      </c>
      <c r="DG14" s="5">
        <f t="shared" si="116"/>
        <v>4</v>
      </c>
      <c r="DH14" s="5">
        <f t="shared" si="117"/>
        <v>5</v>
      </c>
      <c r="DI14" s="5">
        <f t="shared" si="48"/>
        <v>3</v>
      </c>
      <c r="DJ14" s="5">
        <f t="shared" si="49"/>
        <v>2</v>
      </c>
      <c r="DK14" s="5">
        <f t="shared" si="50"/>
        <v>5</v>
      </c>
      <c r="DL14" s="5">
        <f t="shared" si="51"/>
        <v>3</v>
      </c>
      <c r="DM14" s="5">
        <f t="shared" si="52"/>
        <v>2</v>
      </c>
      <c r="DN14" s="5">
        <f t="shared" si="53"/>
        <v>5</v>
      </c>
      <c r="DO14" s="5">
        <f t="shared" si="118"/>
        <v>4</v>
      </c>
      <c r="DP14" s="5">
        <f t="shared" si="54"/>
        <v>5</v>
      </c>
      <c r="DQ14" s="5">
        <f t="shared" si="55"/>
        <v>3</v>
      </c>
      <c r="DR14" s="5">
        <f t="shared" si="56"/>
        <v>2</v>
      </c>
      <c r="DS14" s="5">
        <f t="shared" si="57"/>
        <v>5</v>
      </c>
      <c r="DT14" s="5">
        <f t="shared" si="58"/>
        <v>3</v>
      </c>
      <c r="DU14" s="5">
        <f t="shared" si="59"/>
        <v>2</v>
      </c>
      <c r="DV14" s="5">
        <f t="shared" si="60"/>
        <v>5</v>
      </c>
      <c r="DW14" s="5">
        <f t="shared" si="61"/>
        <v>4</v>
      </c>
      <c r="DX14" s="5">
        <f t="shared" si="62"/>
        <v>0</v>
      </c>
      <c r="DY14" s="5">
        <f t="shared" si="63"/>
        <v>3</v>
      </c>
      <c r="DZ14" s="5">
        <f t="shared" si="64"/>
        <v>2</v>
      </c>
      <c r="EA14" s="5">
        <f t="shared" si="65"/>
        <v>5</v>
      </c>
      <c r="EB14" s="5">
        <f t="shared" si="66"/>
        <v>3</v>
      </c>
      <c r="EC14" s="5">
        <f t="shared" si="67"/>
        <v>2</v>
      </c>
      <c r="ED14" s="5">
        <f t="shared" si="68"/>
        <v>0</v>
      </c>
      <c r="EE14" s="5">
        <f t="shared" si="119"/>
        <v>29</v>
      </c>
      <c r="EF14" s="5">
        <f t="shared" si="120"/>
        <v>29</v>
      </c>
      <c r="EG14">
        <f t="shared" si="121"/>
        <v>19</v>
      </c>
      <c r="EH14">
        <f t="shared" si="122"/>
        <v>0.13793103448275862</v>
      </c>
      <c r="EI14">
        <f t="shared" si="69"/>
        <v>0.17241379310344829</v>
      </c>
      <c r="EJ14">
        <f t="shared" si="70"/>
        <v>0.10344827586206896</v>
      </c>
      <c r="EK14">
        <f t="shared" si="71"/>
        <v>6.8965517241379309E-2</v>
      </c>
      <c r="EL14">
        <f t="shared" si="72"/>
        <v>0.17241379310344829</v>
      </c>
      <c r="EM14">
        <f t="shared" si="73"/>
        <v>0.10344827586206896</v>
      </c>
      <c r="EN14">
        <f t="shared" si="74"/>
        <v>6.8965517241379309E-2</v>
      </c>
      <c r="EO14">
        <f t="shared" si="75"/>
        <v>0.17241379310344829</v>
      </c>
      <c r="EP14">
        <f t="shared" si="123"/>
        <v>0.13793103448275862</v>
      </c>
      <c r="EQ14">
        <f t="shared" si="76"/>
        <v>0.17241379310344829</v>
      </c>
      <c r="ER14">
        <f t="shared" si="77"/>
        <v>0.10344827586206896</v>
      </c>
      <c r="ES14">
        <f t="shared" si="78"/>
        <v>6.8965517241379309E-2</v>
      </c>
      <c r="ET14">
        <f t="shared" si="79"/>
        <v>0.17241379310344829</v>
      </c>
      <c r="EU14">
        <f t="shared" si="80"/>
        <v>0.10344827586206896</v>
      </c>
      <c r="EV14">
        <f t="shared" si="81"/>
        <v>6.8965517241379309E-2</v>
      </c>
      <c r="EW14">
        <f t="shared" si="82"/>
        <v>0.17241379310344829</v>
      </c>
      <c r="EX14">
        <f t="shared" si="124"/>
        <v>0.21052631578947367</v>
      </c>
      <c r="EY14">
        <f t="shared" si="83"/>
        <v>0</v>
      </c>
      <c r="EZ14">
        <f t="shared" si="84"/>
        <v>0.15789473684210525</v>
      </c>
      <c r="FA14">
        <f t="shared" si="85"/>
        <v>0.10526315789473684</v>
      </c>
      <c r="FB14">
        <f t="shared" si="86"/>
        <v>0.26315789473684209</v>
      </c>
      <c r="FC14">
        <f t="shared" si="87"/>
        <v>0.15789473684210525</v>
      </c>
      <c r="FD14">
        <f t="shared" si="88"/>
        <v>0.10526315789473684</v>
      </c>
      <c r="FE14">
        <f t="shared" si="89"/>
        <v>0</v>
      </c>
      <c r="FF14">
        <f t="shared" si="125"/>
        <v>87.142857142857139</v>
      </c>
      <c r="FG14">
        <f t="shared" si="126"/>
        <v>141</v>
      </c>
      <c r="FH14">
        <f t="shared" si="90"/>
        <v>14.88</v>
      </c>
      <c r="FI14">
        <f t="shared" si="91"/>
        <v>7.2289156626506017</v>
      </c>
      <c r="FJ14">
        <f t="shared" si="92"/>
        <v>0</v>
      </c>
      <c r="FK14">
        <f t="shared" si="93"/>
        <v>0</v>
      </c>
      <c r="FL14">
        <f t="shared" si="94"/>
        <v>0</v>
      </c>
      <c r="FM14">
        <f t="shared" si="95"/>
        <v>14.800000000000002</v>
      </c>
      <c r="FN14">
        <f t="shared" si="127"/>
        <v>97.142857142857139</v>
      </c>
      <c r="FO14">
        <f t="shared" si="96"/>
        <v>120</v>
      </c>
      <c r="FP14">
        <f t="shared" si="97"/>
        <v>31.360000000000003</v>
      </c>
      <c r="FQ14">
        <f t="shared" si="98"/>
        <v>8.4337349397590362</v>
      </c>
      <c r="FR14">
        <f t="shared" si="99"/>
        <v>0</v>
      </c>
      <c r="FS14">
        <f t="shared" si="100"/>
        <v>0</v>
      </c>
      <c r="FT14">
        <f t="shared" si="101"/>
        <v>18.75</v>
      </c>
      <c r="FU14">
        <f t="shared" si="102"/>
        <v>68</v>
      </c>
      <c r="FV14">
        <f t="shared" si="103"/>
        <v>97.142857142857139</v>
      </c>
      <c r="FW14" t="e">
        <f t="shared" si="104"/>
        <v>#VALUE!</v>
      </c>
      <c r="FX14">
        <f t="shared" si="105"/>
        <v>10.74</v>
      </c>
      <c r="FY14">
        <f t="shared" si="106"/>
        <v>0</v>
      </c>
      <c r="FZ14">
        <f t="shared" si="107"/>
        <v>5263.1578947368425</v>
      </c>
      <c r="GA14">
        <f t="shared" si="108"/>
        <v>0</v>
      </c>
      <c r="GB14">
        <f t="shared" si="109"/>
        <v>0</v>
      </c>
      <c r="GC14" t="e">
        <f t="shared" si="110"/>
        <v>#VALUE!</v>
      </c>
      <c r="GD14">
        <f t="shared" si="129"/>
        <v>12.019704433497536</v>
      </c>
      <c r="GE14">
        <f t="shared" si="130"/>
        <v>24.31034482758621</v>
      </c>
      <c r="GF14">
        <f t="shared" si="131"/>
        <v>1.5393103448275862</v>
      </c>
      <c r="GG14">
        <f t="shared" si="132"/>
        <v>0.49854590776900698</v>
      </c>
      <c r="GH14">
        <f t="shared" si="133"/>
        <v>0</v>
      </c>
      <c r="GI14">
        <f t="shared" si="134"/>
        <v>0</v>
      </c>
      <c r="GJ14">
        <f t="shared" si="135"/>
        <v>0</v>
      </c>
      <c r="GK14">
        <f t="shared" si="136"/>
        <v>2.5517241379310351</v>
      </c>
      <c r="GL14">
        <f t="shared" si="137"/>
        <v>13.399014778325123</v>
      </c>
      <c r="GM14">
        <f t="shared" si="138"/>
        <v>20.689655172413794</v>
      </c>
      <c r="GN14">
        <f t="shared" si="139"/>
        <v>3.2441379310344831</v>
      </c>
      <c r="GO14">
        <f t="shared" si="140"/>
        <v>0.58163689239717487</v>
      </c>
      <c r="GP14">
        <f t="shared" si="141"/>
        <v>0</v>
      </c>
      <c r="GQ14">
        <f t="shared" si="142"/>
        <v>0</v>
      </c>
      <c r="GR14">
        <f t="shared" si="143"/>
        <v>1.2931034482758621</v>
      </c>
      <c r="GS14">
        <f t="shared" si="144"/>
        <v>11.724137931034484</v>
      </c>
      <c r="GT14">
        <f t="shared" si="145"/>
        <v>20.451127819548869</v>
      </c>
      <c r="GU14" t="e">
        <f t="shared" si="146"/>
        <v>#VALUE!</v>
      </c>
      <c r="GV14">
        <f t="shared" si="147"/>
        <v>1.6957894736842105</v>
      </c>
      <c r="GW14">
        <f t="shared" si="148"/>
        <v>0</v>
      </c>
      <c r="GX14">
        <f t="shared" si="152"/>
        <v>1385.0415512465374</v>
      </c>
      <c r="GY14">
        <f t="shared" si="149"/>
        <v>0</v>
      </c>
      <c r="GZ14">
        <f t="shared" si="150"/>
        <v>0</v>
      </c>
      <c r="HA14" t="e">
        <f t="shared" si="151"/>
        <v>#VALUE!</v>
      </c>
      <c r="HB14" s="4">
        <f t="shared" si="128"/>
        <v>40.919629651611366</v>
      </c>
      <c r="HC14" s="4">
        <f t="shared" si="114"/>
        <v>50.931686153480925</v>
      </c>
      <c r="HD14" s="4" t="e">
        <f>SUM(GT14:HA14)</f>
        <v>#VALUE!</v>
      </c>
      <c r="HE14" s="3">
        <v>40.919629651611366</v>
      </c>
      <c r="HF14" s="3">
        <v>50.931686153480925</v>
      </c>
      <c r="HG14" s="3">
        <v>1407.1884685397706</v>
      </c>
    </row>
    <row r="15" spans="1:215" ht="15" thickBot="1">
      <c r="A15" s="377"/>
      <c r="B15" s="14" t="s">
        <v>7</v>
      </c>
      <c r="C15" s="13">
        <v>29.083895087242102</v>
      </c>
      <c r="D15" s="13">
        <v>80.563908219337407</v>
      </c>
      <c r="E15" s="13">
        <v>1310</v>
      </c>
      <c r="F15" s="17" t="s">
        <v>0</v>
      </c>
      <c r="G15" s="16" t="s">
        <v>0</v>
      </c>
      <c r="H15" s="17" t="s">
        <v>0</v>
      </c>
      <c r="I15" s="17" t="s">
        <v>0</v>
      </c>
      <c r="J15" s="17" t="s">
        <v>0</v>
      </c>
      <c r="K15" s="17" t="s">
        <v>0</v>
      </c>
      <c r="L15" s="17" t="s">
        <v>0</v>
      </c>
      <c r="M15" s="16" t="s">
        <v>0</v>
      </c>
      <c r="N15" s="10">
        <v>6.6</v>
      </c>
      <c r="O15" s="15">
        <v>8.9</v>
      </c>
      <c r="P15" s="10">
        <v>59.6</v>
      </c>
      <c r="Q15" s="10">
        <v>3.5</v>
      </c>
      <c r="R15" s="10">
        <v>1</v>
      </c>
      <c r="S15" s="10">
        <v>0</v>
      </c>
      <c r="T15" s="10">
        <v>0.22</v>
      </c>
      <c r="U15" s="15">
        <v>12.6</v>
      </c>
      <c r="V15" s="8">
        <v>6.9</v>
      </c>
      <c r="W15" s="7" t="s">
        <v>0</v>
      </c>
      <c r="X15" s="7" t="s">
        <v>0</v>
      </c>
      <c r="Y15" s="8">
        <v>0</v>
      </c>
      <c r="Z15" s="8">
        <v>1</v>
      </c>
      <c r="AA15" s="8">
        <v>0</v>
      </c>
      <c r="AB15" s="8">
        <v>0</v>
      </c>
      <c r="AC15" s="7" t="s">
        <v>0</v>
      </c>
      <c r="AD15" s="6">
        <v>7</v>
      </c>
      <c r="AE15" s="6">
        <v>7</v>
      </c>
      <c r="AF15" s="6">
        <v>500</v>
      </c>
      <c r="AG15" s="6">
        <v>8.3000000000000007</v>
      </c>
      <c r="AH15" s="6">
        <v>1.9E-2</v>
      </c>
      <c r="AI15" s="6">
        <v>0.03</v>
      </c>
      <c r="AJ15" s="6">
        <v>0.48</v>
      </c>
      <c r="AK15" s="6">
        <v>25</v>
      </c>
      <c r="AL15" s="6">
        <v>7</v>
      </c>
      <c r="AM15" s="6">
        <v>7</v>
      </c>
      <c r="AN15" s="6">
        <v>500</v>
      </c>
      <c r="AO15" s="6">
        <v>8.3000000000000007</v>
      </c>
      <c r="AP15" s="6">
        <v>1.9E-2</v>
      </c>
      <c r="AQ15" s="6">
        <v>0.03</v>
      </c>
      <c r="AR15" s="6">
        <v>0.48</v>
      </c>
      <c r="AS15" s="6">
        <v>25</v>
      </c>
      <c r="AT15" s="6">
        <v>7</v>
      </c>
      <c r="AU15" s="6">
        <v>7</v>
      </c>
      <c r="AV15" s="6">
        <v>500</v>
      </c>
      <c r="AW15" s="6">
        <v>8.3000000000000007</v>
      </c>
      <c r="AX15" s="6">
        <v>1.9E-2</v>
      </c>
      <c r="AY15" s="6">
        <v>0.03</v>
      </c>
      <c r="AZ15" s="6">
        <v>0.48</v>
      </c>
      <c r="BA15" s="6">
        <v>25</v>
      </c>
      <c r="BB15" s="6">
        <v>4</v>
      </c>
      <c r="BC15" s="6">
        <v>5</v>
      </c>
      <c r="BD15" s="6">
        <v>3</v>
      </c>
      <c r="BE15" s="6">
        <v>2</v>
      </c>
      <c r="BF15" s="6">
        <v>5</v>
      </c>
      <c r="BG15" s="6">
        <v>3</v>
      </c>
      <c r="BH15" s="6">
        <v>2</v>
      </c>
      <c r="BI15" s="6">
        <v>5</v>
      </c>
      <c r="BJ15" s="6">
        <f t="shared" si="115"/>
        <v>29</v>
      </c>
      <c r="BK15" s="6">
        <f t="shared" si="0"/>
        <v>1</v>
      </c>
      <c r="BL15" s="6">
        <f t="shared" si="1"/>
        <v>1</v>
      </c>
      <c r="BM15" s="6">
        <f t="shared" si="2"/>
        <v>1</v>
      </c>
      <c r="BN15" s="6">
        <f t="shared" si="3"/>
        <v>1</v>
      </c>
      <c r="BO15" s="6">
        <f t="shared" si="4"/>
        <v>1</v>
      </c>
      <c r="BP15" s="6">
        <f t="shared" si="5"/>
        <v>1</v>
      </c>
      <c r="BQ15" s="6">
        <f t="shared" si="6"/>
        <v>1</v>
      </c>
      <c r="BR15" s="6">
        <f t="shared" si="7"/>
        <v>1</v>
      </c>
      <c r="BS15" s="6">
        <f t="shared" si="8"/>
        <v>0</v>
      </c>
      <c r="BT15" s="6">
        <f t="shared" si="9"/>
        <v>0</v>
      </c>
      <c r="BU15" s="6">
        <f t="shared" si="10"/>
        <v>0</v>
      </c>
      <c r="BV15" s="6">
        <f t="shared" si="11"/>
        <v>0</v>
      </c>
      <c r="BW15" s="6">
        <f t="shared" si="12"/>
        <v>0</v>
      </c>
      <c r="BX15" s="6">
        <f t="shared" si="13"/>
        <v>0</v>
      </c>
      <c r="BY15" s="6">
        <f t="shared" si="14"/>
        <v>0</v>
      </c>
      <c r="BZ15" s="6">
        <f t="shared" si="15"/>
        <v>0</v>
      </c>
      <c r="CA15" s="6">
        <f t="shared" si="16"/>
        <v>0</v>
      </c>
      <c r="CB15" s="6">
        <f t="shared" si="17"/>
        <v>1</v>
      </c>
      <c r="CC15" s="6">
        <f t="shared" si="18"/>
        <v>1</v>
      </c>
      <c r="CD15" s="6">
        <f t="shared" si="19"/>
        <v>0</v>
      </c>
      <c r="CE15" s="6">
        <f t="shared" si="20"/>
        <v>0</v>
      </c>
      <c r="CF15" s="6">
        <f t="shared" si="21"/>
        <v>0</v>
      </c>
      <c r="CG15" s="6">
        <f t="shared" si="22"/>
        <v>0</v>
      </c>
      <c r="CH15" s="6">
        <f t="shared" si="23"/>
        <v>1</v>
      </c>
      <c r="CI15" s="6">
        <f t="shared" si="24"/>
        <v>0</v>
      </c>
      <c r="CJ15" s="6">
        <f t="shared" si="25"/>
        <v>0</v>
      </c>
      <c r="CK15" s="6">
        <f t="shared" si="26"/>
        <v>0</v>
      </c>
      <c r="CL15" s="6">
        <f t="shared" si="27"/>
        <v>0</v>
      </c>
      <c r="CM15" s="6">
        <f t="shared" si="28"/>
        <v>0</v>
      </c>
      <c r="CN15" s="6">
        <f t="shared" si="29"/>
        <v>0</v>
      </c>
      <c r="CO15" s="6">
        <f t="shared" si="30"/>
        <v>0</v>
      </c>
      <c r="CP15" s="6">
        <f t="shared" si="31"/>
        <v>0</v>
      </c>
      <c r="CQ15" s="6">
        <f t="shared" si="32"/>
        <v>1</v>
      </c>
      <c r="CR15" s="6">
        <f t="shared" si="33"/>
        <v>1</v>
      </c>
      <c r="CS15" s="6">
        <f t="shared" si="34"/>
        <v>1</v>
      </c>
      <c r="CT15" s="6">
        <f t="shared" si="35"/>
        <v>1</v>
      </c>
      <c r="CU15" s="6">
        <f t="shared" si="36"/>
        <v>1</v>
      </c>
      <c r="CV15" s="6">
        <f t="shared" si="37"/>
        <v>1</v>
      </c>
      <c r="CW15" s="6">
        <f t="shared" si="38"/>
        <v>1</v>
      </c>
      <c r="CX15" s="6">
        <f t="shared" si="39"/>
        <v>1</v>
      </c>
      <c r="CY15" s="6">
        <f t="shared" si="40"/>
        <v>1</v>
      </c>
      <c r="CZ15" s="6">
        <f t="shared" si="41"/>
        <v>0</v>
      </c>
      <c r="DA15" s="6">
        <f t="shared" si="42"/>
        <v>0</v>
      </c>
      <c r="DB15" s="6">
        <f t="shared" si="43"/>
        <v>1</v>
      </c>
      <c r="DC15" s="6">
        <f t="shared" si="44"/>
        <v>1</v>
      </c>
      <c r="DD15" s="6">
        <f t="shared" si="45"/>
        <v>1</v>
      </c>
      <c r="DE15" s="6">
        <f t="shared" si="46"/>
        <v>1</v>
      </c>
      <c r="DF15" s="6">
        <f t="shared" si="47"/>
        <v>0</v>
      </c>
      <c r="DG15" s="5">
        <f t="shared" si="116"/>
        <v>0</v>
      </c>
      <c r="DH15" s="5">
        <f t="shared" si="117"/>
        <v>0</v>
      </c>
      <c r="DI15" s="5">
        <f t="shared" si="48"/>
        <v>0</v>
      </c>
      <c r="DJ15" s="5">
        <f t="shared" si="49"/>
        <v>0</v>
      </c>
      <c r="DK15" s="5">
        <f t="shared" si="50"/>
        <v>0</v>
      </c>
      <c r="DL15" s="5">
        <f t="shared" si="51"/>
        <v>0</v>
      </c>
      <c r="DM15" s="5">
        <f t="shared" si="52"/>
        <v>0</v>
      </c>
      <c r="DN15" s="5">
        <f t="shared" si="53"/>
        <v>0</v>
      </c>
      <c r="DO15" s="5">
        <f t="shared" si="118"/>
        <v>4</v>
      </c>
      <c r="DP15" s="5">
        <f t="shared" si="54"/>
        <v>5</v>
      </c>
      <c r="DQ15" s="5">
        <f t="shared" si="55"/>
        <v>3</v>
      </c>
      <c r="DR15" s="5">
        <f t="shared" si="56"/>
        <v>2</v>
      </c>
      <c r="DS15" s="5">
        <f t="shared" si="57"/>
        <v>5</v>
      </c>
      <c r="DT15" s="5">
        <f t="shared" si="58"/>
        <v>3</v>
      </c>
      <c r="DU15" s="5">
        <f t="shared" si="59"/>
        <v>2</v>
      </c>
      <c r="DV15" s="5">
        <f t="shared" si="60"/>
        <v>5</v>
      </c>
      <c r="DW15" s="5">
        <f t="shared" si="61"/>
        <v>4</v>
      </c>
      <c r="DX15" s="5">
        <f t="shared" si="62"/>
        <v>0</v>
      </c>
      <c r="DY15" s="5">
        <f t="shared" si="63"/>
        <v>0</v>
      </c>
      <c r="DZ15" s="5">
        <f t="shared" si="64"/>
        <v>2</v>
      </c>
      <c r="EA15" s="5">
        <f t="shared" si="65"/>
        <v>5</v>
      </c>
      <c r="EB15" s="5">
        <f t="shared" si="66"/>
        <v>3</v>
      </c>
      <c r="EC15" s="5">
        <f t="shared" si="67"/>
        <v>2</v>
      </c>
      <c r="ED15" s="5">
        <f t="shared" si="68"/>
        <v>0</v>
      </c>
      <c r="EE15" s="5">
        <f t="shared" si="119"/>
        <v>0</v>
      </c>
      <c r="EF15" s="5">
        <f t="shared" si="120"/>
        <v>29</v>
      </c>
      <c r="EG15">
        <f t="shared" si="121"/>
        <v>16</v>
      </c>
      <c r="EH15" t="e">
        <f t="shared" si="122"/>
        <v>#DIV/0!</v>
      </c>
      <c r="EI15" t="e">
        <f t="shared" si="69"/>
        <v>#DIV/0!</v>
      </c>
      <c r="EJ15" t="e">
        <f t="shared" si="70"/>
        <v>#DIV/0!</v>
      </c>
      <c r="EK15" t="e">
        <f t="shared" si="71"/>
        <v>#DIV/0!</v>
      </c>
      <c r="EL15" t="e">
        <f t="shared" si="72"/>
        <v>#DIV/0!</v>
      </c>
      <c r="EM15" t="e">
        <f t="shared" si="73"/>
        <v>#DIV/0!</v>
      </c>
      <c r="EN15" t="e">
        <f t="shared" si="74"/>
        <v>#DIV/0!</v>
      </c>
      <c r="EO15" t="e">
        <f t="shared" si="75"/>
        <v>#DIV/0!</v>
      </c>
      <c r="EP15">
        <f t="shared" si="123"/>
        <v>0.13793103448275862</v>
      </c>
      <c r="EQ15">
        <f t="shared" si="76"/>
        <v>0.17241379310344829</v>
      </c>
      <c r="ER15">
        <f t="shared" si="77"/>
        <v>0.10344827586206896</v>
      </c>
      <c r="ES15">
        <f t="shared" si="78"/>
        <v>6.8965517241379309E-2</v>
      </c>
      <c r="ET15">
        <f t="shared" si="79"/>
        <v>0.17241379310344829</v>
      </c>
      <c r="EU15">
        <f t="shared" si="80"/>
        <v>0.10344827586206896</v>
      </c>
      <c r="EV15">
        <f t="shared" si="81"/>
        <v>6.8965517241379309E-2</v>
      </c>
      <c r="EW15">
        <f t="shared" si="82"/>
        <v>0.17241379310344829</v>
      </c>
      <c r="EX15">
        <f t="shared" si="124"/>
        <v>0.25</v>
      </c>
      <c r="EY15">
        <f t="shared" si="83"/>
        <v>0</v>
      </c>
      <c r="EZ15">
        <f t="shared" si="84"/>
        <v>0</v>
      </c>
      <c r="FA15">
        <f t="shared" si="85"/>
        <v>0.125</v>
      </c>
      <c r="FB15">
        <f t="shared" si="86"/>
        <v>0.3125</v>
      </c>
      <c r="FC15">
        <f t="shared" si="87"/>
        <v>0.1875</v>
      </c>
      <c r="FD15">
        <f t="shared" si="88"/>
        <v>0.125</v>
      </c>
      <c r="FE15">
        <f t="shared" si="89"/>
        <v>0</v>
      </c>
      <c r="FF15" t="e">
        <f t="shared" si="125"/>
        <v>#VALUE!</v>
      </c>
      <c r="FG15" t="e">
        <f t="shared" si="126"/>
        <v>#VALUE!</v>
      </c>
      <c r="FH15" t="e">
        <f t="shared" si="90"/>
        <v>#VALUE!</v>
      </c>
      <c r="FI15" t="e">
        <f t="shared" si="91"/>
        <v>#VALUE!</v>
      </c>
      <c r="FJ15" t="e">
        <f t="shared" si="92"/>
        <v>#VALUE!</v>
      </c>
      <c r="FK15" t="e">
        <f t="shared" si="93"/>
        <v>#VALUE!</v>
      </c>
      <c r="FL15" t="e">
        <f t="shared" si="94"/>
        <v>#VALUE!</v>
      </c>
      <c r="FM15" t="e">
        <f t="shared" si="95"/>
        <v>#VALUE!</v>
      </c>
      <c r="FN15">
        <f t="shared" si="127"/>
        <v>94.285714285714278</v>
      </c>
      <c r="FO15">
        <f t="shared" si="96"/>
        <v>127.14285714285715</v>
      </c>
      <c r="FP15">
        <f t="shared" si="97"/>
        <v>11.92</v>
      </c>
      <c r="FQ15">
        <f t="shared" si="98"/>
        <v>42.168674698795179</v>
      </c>
      <c r="FR15">
        <f t="shared" si="99"/>
        <v>5263.1578947368425</v>
      </c>
      <c r="FS15">
        <f t="shared" si="100"/>
        <v>0</v>
      </c>
      <c r="FT15">
        <f t="shared" si="101"/>
        <v>45.833333333333336</v>
      </c>
      <c r="FU15">
        <f t="shared" si="102"/>
        <v>50.4</v>
      </c>
      <c r="FV15">
        <f t="shared" si="103"/>
        <v>98.571428571428584</v>
      </c>
      <c r="FW15" t="e">
        <f t="shared" si="104"/>
        <v>#VALUE!</v>
      </c>
      <c r="FX15" t="e">
        <f t="shared" si="105"/>
        <v>#VALUE!</v>
      </c>
      <c r="FY15">
        <f t="shared" si="106"/>
        <v>0</v>
      </c>
      <c r="FZ15">
        <f t="shared" si="107"/>
        <v>5263.1578947368425</v>
      </c>
      <c r="GA15">
        <f t="shared" si="108"/>
        <v>0</v>
      </c>
      <c r="GB15">
        <f t="shared" si="109"/>
        <v>0</v>
      </c>
      <c r="GC15" t="e">
        <f t="shared" si="110"/>
        <v>#VALUE!</v>
      </c>
      <c r="GD15" t="e">
        <f t="shared" si="129"/>
        <v>#VALUE!</v>
      </c>
      <c r="GE15" t="e">
        <f t="shared" si="130"/>
        <v>#VALUE!</v>
      </c>
      <c r="GF15" t="e">
        <f t="shared" si="131"/>
        <v>#VALUE!</v>
      </c>
      <c r="GG15" t="e">
        <f t="shared" si="132"/>
        <v>#VALUE!</v>
      </c>
      <c r="GH15" t="e">
        <f t="shared" si="133"/>
        <v>#VALUE!</v>
      </c>
      <c r="GI15" t="e">
        <f t="shared" si="134"/>
        <v>#VALUE!</v>
      </c>
      <c r="GJ15" t="e">
        <f t="shared" si="135"/>
        <v>#VALUE!</v>
      </c>
      <c r="GK15" t="e">
        <f t="shared" si="136"/>
        <v>#VALUE!</v>
      </c>
      <c r="GL15">
        <f t="shared" si="137"/>
        <v>13.004926108374383</v>
      </c>
      <c r="GM15">
        <f t="shared" si="138"/>
        <v>21.921182266009854</v>
      </c>
      <c r="GN15">
        <f t="shared" si="139"/>
        <v>1.233103448275862</v>
      </c>
      <c r="GO15">
        <f t="shared" si="140"/>
        <v>2.9081844619858743</v>
      </c>
      <c r="GP15">
        <f t="shared" si="141"/>
        <v>907.44101633393848</v>
      </c>
      <c r="GQ15">
        <f t="shared" si="142"/>
        <v>0</v>
      </c>
      <c r="GR15">
        <f t="shared" si="143"/>
        <v>3.1609195402298851</v>
      </c>
      <c r="GS15">
        <f t="shared" si="144"/>
        <v>8.6896551724137936</v>
      </c>
      <c r="GT15">
        <f t="shared" si="145"/>
        <v>24.642857142857146</v>
      </c>
      <c r="GU15" t="e">
        <f t="shared" si="146"/>
        <v>#VALUE!</v>
      </c>
      <c r="GV15" t="e">
        <f t="shared" si="147"/>
        <v>#VALUE!</v>
      </c>
      <c r="GW15">
        <f t="shared" si="148"/>
        <v>0</v>
      </c>
      <c r="GX15">
        <f t="shared" si="152"/>
        <v>1644.7368421052633</v>
      </c>
      <c r="GY15">
        <f t="shared" si="149"/>
        <v>0</v>
      </c>
      <c r="GZ15">
        <f t="shared" si="150"/>
        <v>0</v>
      </c>
      <c r="HA15" t="e">
        <f t="shared" si="151"/>
        <v>#VALUE!</v>
      </c>
      <c r="HB15" s="4"/>
      <c r="HC15" s="4">
        <f t="shared" si="114"/>
        <v>958.35898733122815</v>
      </c>
      <c r="HD15" s="4" t="e">
        <f>SUM(GT15:HA15)</f>
        <v>#VALUE!</v>
      </c>
      <c r="HE15" s="3"/>
      <c r="HF15" s="3">
        <v>958.35898733122815</v>
      </c>
      <c r="HG15" s="3">
        <v>1669.3796992481205</v>
      </c>
    </row>
    <row r="16" spans="1:215" ht="15" thickBot="1">
      <c r="A16" s="378" t="s">
        <v>6</v>
      </c>
      <c r="B16" s="14" t="s">
        <v>5</v>
      </c>
      <c r="C16" s="13">
        <v>29.174673333333299</v>
      </c>
      <c r="D16" s="13">
        <v>80.5533966666666</v>
      </c>
      <c r="E16" s="13">
        <v>973</v>
      </c>
      <c r="F16" s="17" t="s">
        <v>0</v>
      </c>
      <c r="G16" s="6" t="s">
        <v>0</v>
      </c>
      <c r="H16" s="17" t="s">
        <v>0</v>
      </c>
      <c r="I16" s="17" t="s">
        <v>0</v>
      </c>
      <c r="J16" s="6" t="s">
        <v>0</v>
      </c>
      <c r="K16" s="17" t="s">
        <v>0</v>
      </c>
      <c r="L16" s="17" t="s">
        <v>0</v>
      </c>
      <c r="M16" s="6" t="s">
        <v>0</v>
      </c>
      <c r="N16" s="10">
        <v>6.8</v>
      </c>
      <c r="O16" s="15">
        <v>7.87</v>
      </c>
      <c r="P16" s="10">
        <v>72.2</v>
      </c>
      <c r="Q16" s="10">
        <v>1</v>
      </c>
      <c r="R16" s="10">
        <v>0</v>
      </c>
      <c r="S16" s="10">
        <v>0</v>
      </c>
      <c r="T16" s="10">
        <v>0</v>
      </c>
      <c r="U16" s="15">
        <v>5.22</v>
      </c>
      <c r="V16" s="8">
        <v>6.4</v>
      </c>
      <c r="W16" s="7" t="s">
        <v>0</v>
      </c>
      <c r="X16" s="8">
        <v>53.5</v>
      </c>
      <c r="Y16" s="8">
        <v>0.3</v>
      </c>
      <c r="Z16" s="8">
        <v>0</v>
      </c>
      <c r="AA16" s="8">
        <v>0</v>
      </c>
      <c r="AB16" s="8">
        <v>0</v>
      </c>
      <c r="AC16" s="7" t="s">
        <v>0</v>
      </c>
      <c r="AD16" s="6">
        <v>7</v>
      </c>
      <c r="AE16" s="6">
        <v>7</v>
      </c>
      <c r="AF16" s="6">
        <v>500</v>
      </c>
      <c r="AG16" s="6">
        <v>8.3000000000000007</v>
      </c>
      <c r="AH16" s="6">
        <v>1.9E-2</v>
      </c>
      <c r="AI16" s="6">
        <v>0.03</v>
      </c>
      <c r="AJ16" s="6">
        <v>0.48</v>
      </c>
      <c r="AK16" s="6">
        <v>25</v>
      </c>
      <c r="AL16" s="6">
        <v>7</v>
      </c>
      <c r="AM16" s="6">
        <v>7</v>
      </c>
      <c r="AN16" s="6">
        <v>500</v>
      </c>
      <c r="AO16" s="6">
        <v>8.3000000000000007</v>
      </c>
      <c r="AP16" s="6">
        <v>1.9E-2</v>
      </c>
      <c r="AQ16" s="6">
        <v>0.03</v>
      </c>
      <c r="AR16" s="6">
        <v>0.48</v>
      </c>
      <c r="AS16" s="6">
        <v>25</v>
      </c>
      <c r="AT16" s="6">
        <v>7</v>
      </c>
      <c r="AU16" s="6">
        <v>7</v>
      </c>
      <c r="AV16" s="6">
        <v>500</v>
      </c>
      <c r="AW16" s="6">
        <v>8.3000000000000007</v>
      </c>
      <c r="AX16" s="6">
        <v>1.9E-2</v>
      </c>
      <c r="AY16" s="6">
        <v>0.03</v>
      </c>
      <c r="AZ16" s="6">
        <v>0.48</v>
      </c>
      <c r="BA16" s="6">
        <v>25</v>
      </c>
      <c r="BB16" s="6">
        <v>4</v>
      </c>
      <c r="BC16" s="6">
        <v>5</v>
      </c>
      <c r="BD16" s="6">
        <v>3</v>
      </c>
      <c r="BE16" s="6">
        <v>2</v>
      </c>
      <c r="BF16" s="6">
        <v>5</v>
      </c>
      <c r="BG16" s="6">
        <v>3</v>
      </c>
      <c r="BH16" s="6">
        <v>2</v>
      </c>
      <c r="BI16" s="6">
        <v>5</v>
      </c>
      <c r="BJ16" s="6">
        <f>SUM(BB16:BI16)</f>
        <v>29</v>
      </c>
      <c r="BK16" s="6">
        <f t="shared" ref="BK16:BT20" si="153">COUNTIF(F16,"NA")</f>
        <v>1</v>
      </c>
      <c r="BL16" s="6">
        <f t="shared" si="153"/>
        <v>1</v>
      </c>
      <c r="BM16" s="6">
        <f t="shared" si="153"/>
        <v>1</v>
      </c>
      <c r="BN16" s="6">
        <f t="shared" si="153"/>
        <v>1</v>
      </c>
      <c r="BO16" s="6">
        <f t="shared" si="153"/>
        <v>1</v>
      </c>
      <c r="BP16" s="6">
        <f t="shared" si="153"/>
        <v>1</v>
      </c>
      <c r="BQ16" s="6">
        <f t="shared" si="153"/>
        <v>1</v>
      </c>
      <c r="BR16" s="6">
        <f t="shared" si="153"/>
        <v>1</v>
      </c>
      <c r="BS16" s="6">
        <f t="shared" si="153"/>
        <v>0</v>
      </c>
      <c r="BT16" s="6">
        <f t="shared" si="153"/>
        <v>0</v>
      </c>
      <c r="BU16" s="6">
        <f t="shared" ref="BU16:CD20" si="154">COUNTIF(P16,"NA")</f>
        <v>0</v>
      </c>
      <c r="BV16" s="6">
        <f t="shared" si="154"/>
        <v>0</v>
      </c>
      <c r="BW16" s="6">
        <f t="shared" si="154"/>
        <v>0</v>
      </c>
      <c r="BX16" s="6">
        <f t="shared" si="154"/>
        <v>0</v>
      </c>
      <c r="BY16" s="6">
        <f t="shared" si="154"/>
        <v>0</v>
      </c>
      <c r="BZ16" s="6">
        <f t="shared" si="154"/>
        <v>0</v>
      </c>
      <c r="CA16" s="6">
        <f t="shared" si="154"/>
        <v>0</v>
      </c>
      <c r="CB16" s="6">
        <f t="shared" si="154"/>
        <v>1</v>
      </c>
      <c r="CC16" s="6">
        <f t="shared" si="154"/>
        <v>0</v>
      </c>
      <c r="CD16" s="6">
        <f t="shared" si="154"/>
        <v>0</v>
      </c>
      <c r="CE16" s="6">
        <f t="shared" ref="CE16:CH20" si="155">COUNTIF(Z16,"NA")</f>
        <v>0</v>
      </c>
      <c r="CF16" s="6">
        <f t="shared" si="155"/>
        <v>0</v>
      </c>
      <c r="CG16" s="6">
        <f t="shared" si="155"/>
        <v>0</v>
      </c>
      <c r="CH16" s="6">
        <f t="shared" si="155"/>
        <v>1</v>
      </c>
      <c r="CI16" s="6">
        <f t="shared" ref="CI16:CR20" si="156">COUNTIF(BK16,"0")</f>
        <v>0</v>
      </c>
      <c r="CJ16" s="6">
        <f t="shared" si="156"/>
        <v>0</v>
      </c>
      <c r="CK16" s="6">
        <f t="shared" si="156"/>
        <v>0</v>
      </c>
      <c r="CL16" s="6">
        <f t="shared" si="156"/>
        <v>0</v>
      </c>
      <c r="CM16" s="6">
        <f t="shared" si="156"/>
        <v>0</v>
      </c>
      <c r="CN16" s="6">
        <f t="shared" si="156"/>
        <v>0</v>
      </c>
      <c r="CO16" s="6">
        <f t="shared" si="156"/>
        <v>0</v>
      </c>
      <c r="CP16" s="6">
        <f t="shared" si="156"/>
        <v>0</v>
      </c>
      <c r="CQ16" s="6">
        <f t="shared" si="156"/>
        <v>1</v>
      </c>
      <c r="CR16" s="6">
        <f t="shared" si="156"/>
        <v>1</v>
      </c>
      <c r="CS16" s="6">
        <f t="shared" ref="CS16:DB20" si="157">COUNTIF(BU16,"0")</f>
        <v>1</v>
      </c>
      <c r="CT16" s="6">
        <f t="shared" si="157"/>
        <v>1</v>
      </c>
      <c r="CU16" s="6">
        <f t="shared" si="157"/>
        <v>1</v>
      </c>
      <c r="CV16" s="6">
        <f t="shared" si="157"/>
        <v>1</v>
      </c>
      <c r="CW16" s="6">
        <f t="shared" si="157"/>
        <v>1</v>
      </c>
      <c r="CX16" s="6">
        <f t="shared" si="157"/>
        <v>1</v>
      </c>
      <c r="CY16" s="6">
        <f t="shared" si="157"/>
        <v>1</v>
      </c>
      <c r="CZ16" s="6">
        <f t="shared" si="157"/>
        <v>0</v>
      </c>
      <c r="DA16" s="6">
        <f t="shared" si="157"/>
        <v>1</v>
      </c>
      <c r="DB16" s="6">
        <f t="shared" si="157"/>
        <v>1</v>
      </c>
      <c r="DC16" s="6">
        <f t="shared" ref="DC16:DF20" si="158">COUNTIF(CE16,"0")</f>
        <v>1</v>
      </c>
      <c r="DD16" s="6">
        <f t="shared" si="158"/>
        <v>1</v>
      </c>
      <c r="DE16" s="6">
        <f t="shared" si="158"/>
        <v>1</v>
      </c>
      <c r="DF16" s="6">
        <f t="shared" si="158"/>
        <v>0</v>
      </c>
      <c r="DG16" s="5">
        <f t="shared" ref="DG16:DN20" si="159">CI16*BB16</f>
        <v>0</v>
      </c>
      <c r="DH16" s="5">
        <f t="shared" si="159"/>
        <v>0</v>
      </c>
      <c r="DI16" s="5">
        <f t="shared" si="159"/>
        <v>0</v>
      </c>
      <c r="DJ16" s="5">
        <f t="shared" si="159"/>
        <v>0</v>
      </c>
      <c r="DK16" s="5">
        <f t="shared" si="159"/>
        <v>0</v>
      </c>
      <c r="DL16" s="5">
        <f t="shared" si="159"/>
        <v>0</v>
      </c>
      <c r="DM16" s="5">
        <f t="shared" si="159"/>
        <v>0</v>
      </c>
      <c r="DN16" s="5">
        <f t="shared" si="159"/>
        <v>0</v>
      </c>
      <c r="DO16" s="5">
        <f t="shared" ref="DO16:DV20" si="160">CQ16*BB16</f>
        <v>4</v>
      </c>
      <c r="DP16" s="5">
        <f t="shared" si="160"/>
        <v>5</v>
      </c>
      <c r="DQ16" s="5">
        <f t="shared" si="160"/>
        <v>3</v>
      </c>
      <c r="DR16" s="5">
        <f t="shared" si="160"/>
        <v>2</v>
      </c>
      <c r="DS16" s="5">
        <f t="shared" si="160"/>
        <v>5</v>
      </c>
      <c r="DT16" s="5">
        <f t="shared" si="160"/>
        <v>3</v>
      </c>
      <c r="DU16" s="5">
        <f t="shared" si="160"/>
        <v>2</v>
      </c>
      <c r="DV16" s="5">
        <f t="shared" si="160"/>
        <v>5</v>
      </c>
      <c r="DW16" s="5">
        <f t="shared" ref="DW16:ED20" si="161">CY16*BB16</f>
        <v>4</v>
      </c>
      <c r="DX16" s="5">
        <f t="shared" si="161"/>
        <v>0</v>
      </c>
      <c r="DY16" s="5">
        <f t="shared" si="161"/>
        <v>3</v>
      </c>
      <c r="DZ16" s="5">
        <f t="shared" si="161"/>
        <v>2</v>
      </c>
      <c r="EA16" s="5">
        <f t="shared" si="161"/>
        <v>5</v>
      </c>
      <c r="EB16" s="5">
        <f t="shared" si="161"/>
        <v>3</v>
      </c>
      <c r="EC16" s="5">
        <f t="shared" si="161"/>
        <v>2</v>
      </c>
      <c r="ED16" s="5">
        <f t="shared" si="161"/>
        <v>0</v>
      </c>
      <c r="EE16" s="5">
        <f>SUM(DG16:DN16)</f>
        <v>0</v>
      </c>
      <c r="EF16" s="5">
        <f>SUM(DO16:DV16)</f>
        <v>29</v>
      </c>
      <c r="EG16">
        <f>SUM(DW16:ED16)</f>
        <v>19</v>
      </c>
      <c r="EH16" t="e">
        <f t="shared" ref="EH16:EO20" si="162">DG16/$EE16</f>
        <v>#DIV/0!</v>
      </c>
      <c r="EI16" t="e">
        <f t="shared" si="162"/>
        <v>#DIV/0!</v>
      </c>
      <c r="EJ16" t="e">
        <f t="shared" si="162"/>
        <v>#DIV/0!</v>
      </c>
      <c r="EK16" t="e">
        <f t="shared" si="162"/>
        <v>#DIV/0!</v>
      </c>
      <c r="EL16" t="e">
        <f t="shared" si="162"/>
        <v>#DIV/0!</v>
      </c>
      <c r="EM16" t="e">
        <f t="shared" si="162"/>
        <v>#DIV/0!</v>
      </c>
      <c r="EN16" t="e">
        <f t="shared" si="162"/>
        <v>#DIV/0!</v>
      </c>
      <c r="EO16" t="e">
        <f t="shared" si="162"/>
        <v>#DIV/0!</v>
      </c>
      <c r="EP16">
        <f t="shared" ref="EP16:EW20" si="163">DO16/$EF16</f>
        <v>0.13793103448275862</v>
      </c>
      <c r="EQ16">
        <f t="shared" si="163"/>
        <v>0.17241379310344829</v>
      </c>
      <c r="ER16">
        <f t="shared" si="163"/>
        <v>0.10344827586206896</v>
      </c>
      <c r="ES16">
        <f t="shared" si="163"/>
        <v>6.8965517241379309E-2</v>
      </c>
      <c r="ET16">
        <f t="shared" si="163"/>
        <v>0.17241379310344829</v>
      </c>
      <c r="EU16">
        <f t="shared" si="163"/>
        <v>0.10344827586206896</v>
      </c>
      <c r="EV16">
        <f t="shared" si="163"/>
        <v>6.8965517241379309E-2</v>
      </c>
      <c r="EW16">
        <f t="shared" si="163"/>
        <v>0.17241379310344829</v>
      </c>
      <c r="EX16">
        <f t="shared" ref="EX16:FE20" si="164">DW16/$EG16</f>
        <v>0.21052631578947367</v>
      </c>
      <c r="EY16">
        <f t="shared" si="164"/>
        <v>0</v>
      </c>
      <c r="EZ16">
        <f t="shared" si="164"/>
        <v>0.15789473684210525</v>
      </c>
      <c r="FA16">
        <f t="shared" si="164"/>
        <v>0.10526315789473684</v>
      </c>
      <c r="FB16">
        <f t="shared" si="164"/>
        <v>0.26315789473684209</v>
      </c>
      <c r="FC16">
        <f t="shared" si="164"/>
        <v>0.15789473684210525</v>
      </c>
      <c r="FD16">
        <f t="shared" si="164"/>
        <v>0.10526315789473684</v>
      </c>
      <c r="FE16">
        <f t="shared" si="164"/>
        <v>0</v>
      </c>
      <c r="FF16" t="e">
        <f t="shared" ref="FF16:FO20" si="165">F16/AD16*100</f>
        <v>#VALUE!</v>
      </c>
      <c r="FG16" t="e">
        <f t="shared" si="165"/>
        <v>#VALUE!</v>
      </c>
      <c r="FH16" t="e">
        <f t="shared" si="165"/>
        <v>#VALUE!</v>
      </c>
      <c r="FI16" t="e">
        <f t="shared" si="165"/>
        <v>#VALUE!</v>
      </c>
      <c r="FJ16" t="e">
        <f t="shared" si="165"/>
        <v>#VALUE!</v>
      </c>
      <c r="FK16" t="e">
        <f t="shared" si="165"/>
        <v>#VALUE!</v>
      </c>
      <c r="FL16" t="e">
        <f t="shared" si="165"/>
        <v>#VALUE!</v>
      </c>
      <c r="FM16" t="e">
        <f t="shared" si="165"/>
        <v>#VALUE!</v>
      </c>
      <c r="FN16">
        <f t="shared" si="165"/>
        <v>97.142857142857139</v>
      </c>
      <c r="FO16">
        <f t="shared" si="165"/>
        <v>112.42857142857143</v>
      </c>
      <c r="FP16">
        <f t="shared" ref="FP16:FY20" si="166">P16/AN16*100</f>
        <v>14.44</v>
      </c>
      <c r="FQ16">
        <f t="shared" si="166"/>
        <v>12.048192771084336</v>
      </c>
      <c r="FR16">
        <f t="shared" si="166"/>
        <v>0</v>
      </c>
      <c r="FS16">
        <f t="shared" si="166"/>
        <v>0</v>
      </c>
      <c r="FT16">
        <f t="shared" si="166"/>
        <v>0</v>
      </c>
      <c r="FU16">
        <f t="shared" si="166"/>
        <v>20.88</v>
      </c>
      <c r="FV16">
        <f t="shared" si="166"/>
        <v>91.428571428571431</v>
      </c>
      <c r="FW16" t="e">
        <f t="shared" si="166"/>
        <v>#VALUE!</v>
      </c>
      <c r="FX16">
        <f t="shared" si="166"/>
        <v>10.7</v>
      </c>
      <c r="FY16">
        <f t="shared" si="166"/>
        <v>3.6144578313253009</v>
      </c>
      <c r="FZ16">
        <f t="shared" ref="FZ16:GC20" si="167">Z16/AX16*100</f>
        <v>0</v>
      </c>
      <c r="GA16">
        <f t="shared" si="167"/>
        <v>0</v>
      </c>
      <c r="GB16">
        <f t="shared" si="167"/>
        <v>0</v>
      </c>
      <c r="GC16" t="e">
        <f t="shared" si="167"/>
        <v>#VALUE!</v>
      </c>
      <c r="GD16" t="e">
        <f t="shared" ref="GD16:GM20" si="168">FF16*EH16</f>
        <v>#VALUE!</v>
      </c>
      <c r="GE16" t="e">
        <f t="shared" si="168"/>
        <v>#VALUE!</v>
      </c>
      <c r="GF16" t="e">
        <f t="shared" si="168"/>
        <v>#VALUE!</v>
      </c>
      <c r="GG16" t="e">
        <f t="shared" si="168"/>
        <v>#VALUE!</v>
      </c>
      <c r="GH16" t="e">
        <f t="shared" si="168"/>
        <v>#VALUE!</v>
      </c>
      <c r="GI16" t="e">
        <f t="shared" si="168"/>
        <v>#VALUE!</v>
      </c>
      <c r="GJ16" t="e">
        <f t="shared" si="168"/>
        <v>#VALUE!</v>
      </c>
      <c r="GK16" t="e">
        <f t="shared" si="168"/>
        <v>#VALUE!</v>
      </c>
      <c r="GL16">
        <f t="shared" si="168"/>
        <v>13.399014778325123</v>
      </c>
      <c r="GM16">
        <f t="shared" si="168"/>
        <v>19.384236453201972</v>
      </c>
      <c r="GN16">
        <f t="shared" ref="GN16:GW20" si="169">FP16*ER16</f>
        <v>1.4937931034482759</v>
      </c>
      <c r="GO16">
        <f t="shared" si="169"/>
        <v>0.8309098462816783</v>
      </c>
      <c r="GP16">
        <f t="shared" si="169"/>
        <v>0</v>
      </c>
      <c r="GQ16">
        <f t="shared" si="169"/>
        <v>0</v>
      </c>
      <c r="GR16">
        <f t="shared" si="169"/>
        <v>0</v>
      </c>
      <c r="GS16">
        <f t="shared" si="169"/>
        <v>3.6</v>
      </c>
      <c r="GT16">
        <f t="shared" si="169"/>
        <v>19.248120300751879</v>
      </c>
      <c r="GU16" t="e">
        <f t="shared" si="169"/>
        <v>#VALUE!</v>
      </c>
      <c r="GV16">
        <f t="shared" si="169"/>
        <v>1.689473684210526</v>
      </c>
      <c r="GW16">
        <f t="shared" si="169"/>
        <v>0.38046924540266325</v>
      </c>
      <c r="GX16">
        <f t="shared" ref="GX16:HA20" si="170">FZ16*FB16</f>
        <v>0</v>
      </c>
      <c r="GY16">
        <f t="shared" si="170"/>
        <v>0</v>
      </c>
      <c r="GZ16">
        <f t="shared" si="170"/>
        <v>0</v>
      </c>
      <c r="HA16" t="e">
        <f t="shared" si="170"/>
        <v>#VALUE!</v>
      </c>
      <c r="HB16" s="4"/>
      <c r="HC16" s="4">
        <f>SUM(GL16:GS16)</f>
        <v>38.707954181257051</v>
      </c>
      <c r="HD16" s="4" t="e">
        <f>SUM(GT16:HA16)</f>
        <v>#VALUE!</v>
      </c>
      <c r="HE16" s="3"/>
      <c r="HF16" s="3">
        <v>38.707954181257051</v>
      </c>
      <c r="HG16" s="3">
        <v>21.31806323036507</v>
      </c>
    </row>
    <row r="17" spans="1:215" ht="15" thickBot="1">
      <c r="A17" s="378"/>
      <c r="B17" s="14" t="s">
        <v>4</v>
      </c>
      <c r="C17" s="13">
        <v>29.147802008321499</v>
      </c>
      <c r="D17" s="13">
        <v>80.278002116812402</v>
      </c>
      <c r="E17" s="13">
        <v>263.249037365025</v>
      </c>
      <c r="F17" s="12">
        <v>7.1</v>
      </c>
      <c r="G17" s="11">
        <v>89</v>
      </c>
      <c r="H17" s="12">
        <v>176.8</v>
      </c>
      <c r="I17" s="12">
        <v>0.5</v>
      </c>
      <c r="J17" s="12">
        <v>0</v>
      </c>
      <c r="K17" s="12">
        <v>0</v>
      </c>
      <c r="L17" s="12">
        <v>0</v>
      </c>
      <c r="M17" s="11">
        <v>6.31</v>
      </c>
      <c r="N17" s="10">
        <v>7.5</v>
      </c>
      <c r="O17" s="15">
        <v>8.1</v>
      </c>
      <c r="P17" s="10">
        <v>271.7</v>
      </c>
      <c r="Q17" s="10">
        <v>0.7</v>
      </c>
      <c r="R17" s="10">
        <v>0</v>
      </c>
      <c r="S17" s="10">
        <v>0</v>
      </c>
      <c r="T17" s="10">
        <v>0</v>
      </c>
      <c r="U17" s="15">
        <v>2.08</v>
      </c>
      <c r="V17" s="8" t="s">
        <v>0</v>
      </c>
      <c r="W17" s="18" t="s">
        <v>0</v>
      </c>
      <c r="X17" s="8" t="s">
        <v>0</v>
      </c>
      <c r="Y17" s="8" t="s">
        <v>0</v>
      </c>
      <c r="Z17" s="8" t="s">
        <v>0</v>
      </c>
      <c r="AA17" s="8" t="s">
        <v>0</v>
      </c>
      <c r="AB17" s="8" t="s">
        <v>0</v>
      </c>
      <c r="AC17" s="18" t="s">
        <v>0</v>
      </c>
      <c r="AD17" s="6">
        <v>7</v>
      </c>
      <c r="AE17" s="6">
        <v>7</v>
      </c>
      <c r="AF17" s="6">
        <v>500</v>
      </c>
      <c r="AG17" s="6">
        <v>8.3000000000000007</v>
      </c>
      <c r="AH17" s="6">
        <v>1.9E-2</v>
      </c>
      <c r="AI17" s="6">
        <v>0.03</v>
      </c>
      <c r="AJ17" s="6">
        <v>0.48</v>
      </c>
      <c r="AK17" s="6">
        <v>25</v>
      </c>
      <c r="AL17" s="6">
        <v>7</v>
      </c>
      <c r="AM17" s="6">
        <v>7</v>
      </c>
      <c r="AN17" s="6">
        <v>500</v>
      </c>
      <c r="AO17" s="6">
        <v>8.3000000000000007</v>
      </c>
      <c r="AP17" s="6">
        <v>1.9E-2</v>
      </c>
      <c r="AQ17" s="6">
        <v>0.03</v>
      </c>
      <c r="AR17" s="6">
        <v>0.48</v>
      </c>
      <c r="AS17" s="6">
        <v>25</v>
      </c>
      <c r="AT17" s="6">
        <v>7</v>
      </c>
      <c r="AU17" s="6">
        <v>7</v>
      </c>
      <c r="AV17" s="6">
        <v>500</v>
      </c>
      <c r="AW17" s="6">
        <v>8.3000000000000007</v>
      </c>
      <c r="AX17" s="6">
        <v>1.9E-2</v>
      </c>
      <c r="AY17" s="6">
        <v>0.03</v>
      </c>
      <c r="AZ17" s="6">
        <v>0.48</v>
      </c>
      <c r="BA17" s="6">
        <v>25</v>
      </c>
      <c r="BB17" s="6">
        <v>4</v>
      </c>
      <c r="BC17" s="6">
        <v>5</v>
      </c>
      <c r="BD17" s="6">
        <v>3</v>
      </c>
      <c r="BE17" s="6">
        <v>2</v>
      </c>
      <c r="BF17" s="6">
        <v>5</v>
      </c>
      <c r="BG17" s="6">
        <v>3</v>
      </c>
      <c r="BH17" s="6">
        <v>2</v>
      </c>
      <c r="BI17" s="6">
        <v>5</v>
      </c>
      <c r="BJ17" s="6">
        <f>SUM(BB17:BI17)</f>
        <v>29</v>
      </c>
      <c r="BK17" s="6">
        <f t="shared" si="153"/>
        <v>0</v>
      </c>
      <c r="BL17" s="6">
        <f t="shared" si="153"/>
        <v>0</v>
      </c>
      <c r="BM17" s="6">
        <f t="shared" si="153"/>
        <v>0</v>
      </c>
      <c r="BN17" s="6">
        <f t="shared" si="153"/>
        <v>0</v>
      </c>
      <c r="BO17" s="6">
        <f t="shared" si="153"/>
        <v>0</v>
      </c>
      <c r="BP17" s="6">
        <f t="shared" si="153"/>
        <v>0</v>
      </c>
      <c r="BQ17" s="6">
        <f t="shared" si="153"/>
        <v>0</v>
      </c>
      <c r="BR17" s="6">
        <f t="shared" si="153"/>
        <v>0</v>
      </c>
      <c r="BS17" s="6">
        <f t="shared" si="153"/>
        <v>0</v>
      </c>
      <c r="BT17" s="6">
        <f t="shared" si="153"/>
        <v>0</v>
      </c>
      <c r="BU17" s="6">
        <f t="shared" si="154"/>
        <v>0</v>
      </c>
      <c r="BV17" s="6">
        <f t="shared" si="154"/>
        <v>0</v>
      </c>
      <c r="BW17" s="6">
        <f t="shared" si="154"/>
        <v>0</v>
      </c>
      <c r="BX17" s="6">
        <f t="shared" si="154"/>
        <v>0</v>
      </c>
      <c r="BY17" s="6">
        <f t="shared" si="154"/>
        <v>0</v>
      </c>
      <c r="BZ17" s="6">
        <f t="shared" si="154"/>
        <v>0</v>
      </c>
      <c r="CA17" s="6">
        <f t="shared" si="154"/>
        <v>1</v>
      </c>
      <c r="CB17" s="6">
        <f t="shared" si="154"/>
        <v>1</v>
      </c>
      <c r="CC17" s="6">
        <f t="shared" si="154"/>
        <v>1</v>
      </c>
      <c r="CD17" s="6">
        <f t="shared" si="154"/>
        <v>1</v>
      </c>
      <c r="CE17" s="6">
        <f t="shared" si="155"/>
        <v>1</v>
      </c>
      <c r="CF17" s="6">
        <f t="shared" si="155"/>
        <v>1</v>
      </c>
      <c r="CG17" s="6">
        <f t="shared" si="155"/>
        <v>1</v>
      </c>
      <c r="CH17" s="6">
        <f t="shared" si="155"/>
        <v>1</v>
      </c>
      <c r="CI17" s="6">
        <f t="shared" si="156"/>
        <v>1</v>
      </c>
      <c r="CJ17" s="6">
        <f t="shared" si="156"/>
        <v>1</v>
      </c>
      <c r="CK17" s="6">
        <f t="shared" si="156"/>
        <v>1</v>
      </c>
      <c r="CL17" s="6">
        <f t="shared" si="156"/>
        <v>1</v>
      </c>
      <c r="CM17" s="6">
        <f t="shared" si="156"/>
        <v>1</v>
      </c>
      <c r="CN17" s="6">
        <f t="shared" si="156"/>
        <v>1</v>
      </c>
      <c r="CO17" s="6">
        <f t="shared" si="156"/>
        <v>1</v>
      </c>
      <c r="CP17" s="6">
        <f t="shared" si="156"/>
        <v>1</v>
      </c>
      <c r="CQ17" s="6">
        <f t="shared" si="156"/>
        <v>1</v>
      </c>
      <c r="CR17" s="6">
        <f t="shared" si="156"/>
        <v>1</v>
      </c>
      <c r="CS17" s="6">
        <f t="shared" si="157"/>
        <v>1</v>
      </c>
      <c r="CT17" s="6">
        <f t="shared" si="157"/>
        <v>1</v>
      </c>
      <c r="CU17" s="6">
        <f t="shared" si="157"/>
        <v>1</v>
      </c>
      <c r="CV17" s="6">
        <f t="shared" si="157"/>
        <v>1</v>
      </c>
      <c r="CW17" s="6">
        <f t="shared" si="157"/>
        <v>1</v>
      </c>
      <c r="CX17" s="6">
        <f t="shared" si="157"/>
        <v>1</v>
      </c>
      <c r="CY17" s="6">
        <f t="shared" si="157"/>
        <v>0</v>
      </c>
      <c r="CZ17" s="6">
        <f t="shared" si="157"/>
        <v>0</v>
      </c>
      <c r="DA17" s="6">
        <f t="shared" si="157"/>
        <v>0</v>
      </c>
      <c r="DB17" s="6">
        <f t="shared" si="157"/>
        <v>0</v>
      </c>
      <c r="DC17" s="6">
        <f t="shared" si="158"/>
        <v>0</v>
      </c>
      <c r="DD17" s="6">
        <f t="shared" si="158"/>
        <v>0</v>
      </c>
      <c r="DE17" s="6">
        <f t="shared" si="158"/>
        <v>0</v>
      </c>
      <c r="DF17" s="6">
        <f t="shared" si="158"/>
        <v>0</v>
      </c>
      <c r="DG17" s="5">
        <f t="shared" si="159"/>
        <v>4</v>
      </c>
      <c r="DH17" s="5">
        <f t="shared" si="159"/>
        <v>5</v>
      </c>
      <c r="DI17" s="5">
        <f t="shared" si="159"/>
        <v>3</v>
      </c>
      <c r="DJ17" s="5">
        <f t="shared" si="159"/>
        <v>2</v>
      </c>
      <c r="DK17" s="5">
        <f t="shared" si="159"/>
        <v>5</v>
      </c>
      <c r="DL17" s="5">
        <f t="shared" si="159"/>
        <v>3</v>
      </c>
      <c r="DM17" s="5">
        <f t="shared" si="159"/>
        <v>2</v>
      </c>
      <c r="DN17" s="5">
        <f t="shared" si="159"/>
        <v>5</v>
      </c>
      <c r="DO17" s="5">
        <f t="shared" si="160"/>
        <v>4</v>
      </c>
      <c r="DP17" s="5">
        <f t="shared" si="160"/>
        <v>5</v>
      </c>
      <c r="DQ17" s="5">
        <f t="shared" si="160"/>
        <v>3</v>
      </c>
      <c r="DR17" s="5">
        <f t="shared" si="160"/>
        <v>2</v>
      </c>
      <c r="DS17" s="5">
        <f t="shared" si="160"/>
        <v>5</v>
      </c>
      <c r="DT17" s="5">
        <f t="shared" si="160"/>
        <v>3</v>
      </c>
      <c r="DU17" s="5">
        <f t="shared" si="160"/>
        <v>2</v>
      </c>
      <c r="DV17" s="5">
        <f t="shared" si="160"/>
        <v>5</v>
      </c>
      <c r="DW17" s="5">
        <f t="shared" si="161"/>
        <v>0</v>
      </c>
      <c r="DX17" s="5">
        <f t="shared" si="161"/>
        <v>0</v>
      </c>
      <c r="DY17" s="5">
        <f t="shared" si="161"/>
        <v>0</v>
      </c>
      <c r="DZ17" s="5">
        <f t="shared" si="161"/>
        <v>0</v>
      </c>
      <c r="EA17" s="5">
        <f t="shared" si="161"/>
        <v>0</v>
      </c>
      <c r="EB17" s="5">
        <f t="shared" si="161"/>
        <v>0</v>
      </c>
      <c r="EC17" s="5">
        <f t="shared" si="161"/>
        <v>0</v>
      </c>
      <c r="ED17" s="5">
        <f t="shared" si="161"/>
        <v>0</v>
      </c>
      <c r="EE17" s="5">
        <f>SUM(DG17:DN17)</f>
        <v>29</v>
      </c>
      <c r="EF17" s="5">
        <f>SUM(DO17:DV17)</f>
        <v>29</v>
      </c>
      <c r="EG17">
        <f>SUM(DW17:ED17)</f>
        <v>0</v>
      </c>
      <c r="EH17">
        <f t="shared" si="162"/>
        <v>0.13793103448275862</v>
      </c>
      <c r="EI17">
        <f t="shared" si="162"/>
        <v>0.17241379310344829</v>
      </c>
      <c r="EJ17">
        <f t="shared" si="162"/>
        <v>0.10344827586206896</v>
      </c>
      <c r="EK17">
        <f t="shared" si="162"/>
        <v>6.8965517241379309E-2</v>
      </c>
      <c r="EL17">
        <f t="shared" si="162"/>
        <v>0.17241379310344829</v>
      </c>
      <c r="EM17">
        <f t="shared" si="162"/>
        <v>0.10344827586206896</v>
      </c>
      <c r="EN17">
        <f t="shared" si="162"/>
        <v>6.8965517241379309E-2</v>
      </c>
      <c r="EO17">
        <f t="shared" si="162"/>
        <v>0.17241379310344829</v>
      </c>
      <c r="EP17">
        <f t="shared" si="163"/>
        <v>0.13793103448275862</v>
      </c>
      <c r="EQ17">
        <f t="shared" si="163"/>
        <v>0.17241379310344829</v>
      </c>
      <c r="ER17">
        <f t="shared" si="163"/>
        <v>0.10344827586206896</v>
      </c>
      <c r="ES17">
        <f t="shared" si="163"/>
        <v>6.8965517241379309E-2</v>
      </c>
      <c r="ET17">
        <f t="shared" si="163"/>
        <v>0.17241379310344829</v>
      </c>
      <c r="EU17">
        <f t="shared" si="163"/>
        <v>0.10344827586206896</v>
      </c>
      <c r="EV17">
        <f t="shared" si="163"/>
        <v>6.8965517241379309E-2</v>
      </c>
      <c r="EW17">
        <f t="shared" si="163"/>
        <v>0.17241379310344829</v>
      </c>
      <c r="EX17" t="e">
        <f t="shared" si="164"/>
        <v>#DIV/0!</v>
      </c>
      <c r="EY17" t="e">
        <f t="shared" si="164"/>
        <v>#DIV/0!</v>
      </c>
      <c r="EZ17" t="e">
        <f t="shared" si="164"/>
        <v>#DIV/0!</v>
      </c>
      <c r="FA17" t="e">
        <f t="shared" si="164"/>
        <v>#DIV/0!</v>
      </c>
      <c r="FB17" t="e">
        <f t="shared" si="164"/>
        <v>#DIV/0!</v>
      </c>
      <c r="FC17" t="e">
        <f t="shared" si="164"/>
        <v>#DIV/0!</v>
      </c>
      <c r="FD17" t="e">
        <f t="shared" si="164"/>
        <v>#DIV/0!</v>
      </c>
      <c r="FE17" t="e">
        <f t="shared" si="164"/>
        <v>#DIV/0!</v>
      </c>
      <c r="FF17">
        <f t="shared" si="165"/>
        <v>101.42857142857142</v>
      </c>
      <c r="FG17">
        <f t="shared" si="165"/>
        <v>1271.4285714285713</v>
      </c>
      <c r="FH17">
        <f t="shared" si="165"/>
        <v>35.36</v>
      </c>
      <c r="FI17">
        <f t="shared" si="165"/>
        <v>6.0240963855421681</v>
      </c>
      <c r="FJ17">
        <f t="shared" si="165"/>
        <v>0</v>
      </c>
      <c r="FK17">
        <f t="shared" si="165"/>
        <v>0</v>
      </c>
      <c r="FL17">
        <f t="shared" si="165"/>
        <v>0</v>
      </c>
      <c r="FM17">
        <f t="shared" si="165"/>
        <v>25.239999999999995</v>
      </c>
      <c r="FN17">
        <f t="shared" si="165"/>
        <v>107.14285714285714</v>
      </c>
      <c r="FO17">
        <f t="shared" si="165"/>
        <v>115.71428571428571</v>
      </c>
      <c r="FP17">
        <f t="shared" si="166"/>
        <v>54.339999999999996</v>
      </c>
      <c r="FQ17">
        <f t="shared" si="166"/>
        <v>8.4337349397590362</v>
      </c>
      <c r="FR17">
        <f t="shared" si="166"/>
        <v>0</v>
      </c>
      <c r="FS17">
        <f t="shared" si="166"/>
        <v>0</v>
      </c>
      <c r="FT17">
        <f t="shared" si="166"/>
        <v>0</v>
      </c>
      <c r="FU17">
        <f t="shared" si="166"/>
        <v>8.32</v>
      </c>
      <c r="FV17" t="e">
        <f t="shared" si="166"/>
        <v>#VALUE!</v>
      </c>
      <c r="FW17" t="e">
        <f t="shared" si="166"/>
        <v>#VALUE!</v>
      </c>
      <c r="FX17" t="e">
        <f t="shared" si="166"/>
        <v>#VALUE!</v>
      </c>
      <c r="FY17" t="e">
        <f t="shared" si="166"/>
        <v>#VALUE!</v>
      </c>
      <c r="FZ17" t="e">
        <f t="shared" si="167"/>
        <v>#VALUE!</v>
      </c>
      <c r="GA17" t="e">
        <f t="shared" si="167"/>
        <v>#VALUE!</v>
      </c>
      <c r="GB17" t="e">
        <f t="shared" si="167"/>
        <v>#VALUE!</v>
      </c>
      <c r="GC17" t="e">
        <f t="shared" si="167"/>
        <v>#VALUE!</v>
      </c>
      <c r="GD17">
        <f t="shared" si="168"/>
        <v>13.99014778325123</v>
      </c>
      <c r="GE17">
        <f t="shared" si="168"/>
        <v>219.21182266009853</v>
      </c>
      <c r="GF17">
        <f t="shared" si="168"/>
        <v>3.6579310344827585</v>
      </c>
      <c r="GG17">
        <f t="shared" si="168"/>
        <v>0.41545492314083915</v>
      </c>
      <c r="GH17">
        <f t="shared" si="168"/>
        <v>0</v>
      </c>
      <c r="GI17">
        <f t="shared" si="168"/>
        <v>0</v>
      </c>
      <c r="GJ17">
        <f t="shared" si="168"/>
        <v>0</v>
      </c>
      <c r="GK17">
        <f t="shared" si="168"/>
        <v>4.3517241379310336</v>
      </c>
      <c r="GL17">
        <f t="shared" si="168"/>
        <v>14.778325123152708</v>
      </c>
      <c r="GM17">
        <f t="shared" si="168"/>
        <v>19.950738916256157</v>
      </c>
      <c r="GN17">
        <f t="shared" si="169"/>
        <v>5.6213793103448273</v>
      </c>
      <c r="GO17">
        <f t="shared" si="169"/>
        <v>0.58163689239717487</v>
      </c>
      <c r="GP17">
        <f t="shared" si="169"/>
        <v>0</v>
      </c>
      <c r="GQ17">
        <f t="shared" si="169"/>
        <v>0</v>
      </c>
      <c r="GR17">
        <f t="shared" si="169"/>
        <v>0</v>
      </c>
      <c r="GS17">
        <f t="shared" si="169"/>
        <v>1.4344827586206899</v>
      </c>
      <c r="GT17" t="e">
        <f t="shared" si="169"/>
        <v>#VALUE!</v>
      </c>
      <c r="GU17" t="e">
        <f t="shared" si="169"/>
        <v>#VALUE!</v>
      </c>
      <c r="GV17" t="e">
        <f t="shared" si="169"/>
        <v>#VALUE!</v>
      </c>
      <c r="GW17" t="e">
        <f t="shared" si="169"/>
        <v>#VALUE!</v>
      </c>
      <c r="GX17" t="e">
        <f t="shared" si="170"/>
        <v>#VALUE!</v>
      </c>
      <c r="GY17" t="e">
        <f t="shared" si="170"/>
        <v>#VALUE!</v>
      </c>
      <c r="GZ17" t="e">
        <f t="shared" si="170"/>
        <v>#VALUE!</v>
      </c>
      <c r="HA17" t="e">
        <f t="shared" si="170"/>
        <v>#VALUE!</v>
      </c>
      <c r="HB17" s="4">
        <f>SUM(GD17:GK17)</f>
        <v>241.62708053890438</v>
      </c>
      <c r="HC17" s="4">
        <f>SUM(GL17:GS17)</f>
        <v>42.366563000771563</v>
      </c>
      <c r="HD17" s="4"/>
      <c r="HE17" s="3">
        <v>241.62708053890438</v>
      </c>
      <c r="HF17" s="3">
        <v>42.366563000771563</v>
      </c>
      <c r="HG17" s="3"/>
    </row>
    <row r="18" spans="1:215" ht="15" thickBot="1">
      <c r="A18" s="378"/>
      <c r="B18" s="14" t="s">
        <v>3</v>
      </c>
      <c r="C18" s="13">
        <v>29.147802008321499</v>
      </c>
      <c r="D18" s="13">
        <v>80.278002116812402</v>
      </c>
      <c r="E18" s="13">
        <v>263.249037365025</v>
      </c>
      <c r="F18" s="12">
        <v>7.5</v>
      </c>
      <c r="G18" s="11">
        <v>180.6</v>
      </c>
      <c r="H18" s="12">
        <v>369.7</v>
      </c>
      <c r="I18" s="12">
        <v>0.3</v>
      </c>
      <c r="J18" s="12">
        <v>0</v>
      </c>
      <c r="K18" s="12">
        <v>0.06</v>
      </c>
      <c r="L18" s="12">
        <v>0</v>
      </c>
      <c r="M18" s="11">
        <v>3.36</v>
      </c>
      <c r="N18" s="10">
        <v>7.4499999999999993</v>
      </c>
      <c r="O18" s="9">
        <v>7.47</v>
      </c>
      <c r="P18" s="10">
        <v>305.55</v>
      </c>
      <c r="Q18" s="10">
        <v>0.15</v>
      </c>
      <c r="R18" s="10">
        <v>1</v>
      </c>
      <c r="S18" s="10">
        <v>0</v>
      </c>
      <c r="T18" s="10">
        <v>0</v>
      </c>
      <c r="U18" s="9">
        <v>13.4</v>
      </c>
      <c r="V18" s="8">
        <v>7.6</v>
      </c>
      <c r="W18" s="7" t="s">
        <v>0</v>
      </c>
      <c r="X18" s="8">
        <v>269.39999999999998</v>
      </c>
      <c r="Y18" s="8">
        <v>0.7</v>
      </c>
      <c r="Z18" s="8">
        <v>1</v>
      </c>
      <c r="AA18" s="8">
        <v>0</v>
      </c>
      <c r="AB18" s="8">
        <v>3.2</v>
      </c>
      <c r="AC18" s="7" t="s">
        <v>0</v>
      </c>
      <c r="AD18" s="6">
        <v>7</v>
      </c>
      <c r="AE18" s="6">
        <v>7</v>
      </c>
      <c r="AF18" s="6">
        <v>500</v>
      </c>
      <c r="AG18" s="6">
        <v>8.3000000000000007</v>
      </c>
      <c r="AH18" s="6">
        <v>1.9E-2</v>
      </c>
      <c r="AI18" s="6">
        <v>0.03</v>
      </c>
      <c r="AJ18" s="6">
        <v>0.48</v>
      </c>
      <c r="AK18" s="6">
        <v>25</v>
      </c>
      <c r="AL18" s="6">
        <v>7</v>
      </c>
      <c r="AM18" s="6">
        <v>7</v>
      </c>
      <c r="AN18" s="6">
        <v>500</v>
      </c>
      <c r="AO18" s="6">
        <v>8.3000000000000007</v>
      </c>
      <c r="AP18" s="6">
        <v>1.9E-2</v>
      </c>
      <c r="AQ18" s="6">
        <v>0.03</v>
      </c>
      <c r="AR18" s="6">
        <v>0.48</v>
      </c>
      <c r="AS18" s="6">
        <v>25</v>
      </c>
      <c r="AT18" s="6">
        <v>7</v>
      </c>
      <c r="AU18" s="6">
        <v>7</v>
      </c>
      <c r="AV18" s="6">
        <v>500</v>
      </c>
      <c r="AW18" s="6">
        <v>8.3000000000000007</v>
      </c>
      <c r="AX18" s="6">
        <v>1.9E-2</v>
      </c>
      <c r="AY18" s="6">
        <v>0.03</v>
      </c>
      <c r="AZ18" s="6">
        <v>0.48</v>
      </c>
      <c r="BA18" s="6">
        <v>25</v>
      </c>
      <c r="BB18" s="6">
        <v>4</v>
      </c>
      <c r="BC18" s="6">
        <v>5</v>
      </c>
      <c r="BD18" s="6">
        <v>3</v>
      </c>
      <c r="BE18" s="6">
        <v>2</v>
      </c>
      <c r="BF18" s="6">
        <v>5</v>
      </c>
      <c r="BG18" s="6">
        <v>3</v>
      </c>
      <c r="BH18" s="6">
        <v>2</v>
      </c>
      <c r="BI18" s="6">
        <v>5</v>
      </c>
      <c r="BJ18" s="6">
        <f>SUM(BB18:BI18)</f>
        <v>29</v>
      </c>
      <c r="BK18" s="6">
        <f t="shared" si="153"/>
        <v>0</v>
      </c>
      <c r="BL18" s="6">
        <f t="shared" si="153"/>
        <v>0</v>
      </c>
      <c r="BM18" s="6">
        <f t="shared" si="153"/>
        <v>0</v>
      </c>
      <c r="BN18" s="6">
        <f t="shared" si="153"/>
        <v>0</v>
      </c>
      <c r="BO18" s="6">
        <f t="shared" si="153"/>
        <v>0</v>
      </c>
      <c r="BP18" s="6">
        <f t="shared" si="153"/>
        <v>0</v>
      </c>
      <c r="BQ18" s="6">
        <f t="shared" si="153"/>
        <v>0</v>
      </c>
      <c r="BR18" s="6">
        <f t="shared" si="153"/>
        <v>0</v>
      </c>
      <c r="BS18" s="6">
        <f t="shared" si="153"/>
        <v>0</v>
      </c>
      <c r="BT18" s="6">
        <f t="shared" si="153"/>
        <v>0</v>
      </c>
      <c r="BU18" s="6">
        <f t="shared" si="154"/>
        <v>0</v>
      </c>
      <c r="BV18" s="6">
        <f t="shared" si="154"/>
        <v>0</v>
      </c>
      <c r="BW18" s="6">
        <f t="shared" si="154"/>
        <v>0</v>
      </c>
      <c r="BX18" s="6">
        <f t="shared" si="154"/>
        <v>0</v>
      </c>
      <c r="BY18" s="6">
        <f t="shared" si="154"/>
        <v>0</v>
      </c>
      <c r="BZ18" s="6">
        <f t="shared" si="154"/>
        <v>0</v>
      </c>
      <c r="CA18" s="6">
        <f t="shared" si="154"/>
        <v>0</v>
      </c>
      <c r="CB18" s="6">
        <f t="shared" si="154"/>
        <v>1</v>
      </c>
      <c r="CC18" s="6">
        <f t="shared" si="154"/>
        <v>0</v>
      </c>
      <c r="CD18" s="6">
        <f t="shared" si="154"/>
        <v>0</v>
      </c>
      <c r="CE18" s="6">
        <f t="shared" si="155"/>
        <v>0</v>
      </c>
      <c r="CF18" s="6">
        <f t="shared" si="155"/>
        <v>0</v>
      </c>
      <c r="CG18" s="6">
        <f t="shared" si="155"/>
        <v>0</v>
      </c>
      <c r="CH18" s="6">
        <f t="shared" si="155"/>
        <v>1</v>
      </c>
      <c r="CI18" s="6">
        <f t="shared" si="156"/>
        <v>1</v>
      </c>
      <c r="CJ18" s="6">
        <f t="shared" si="156"/>
        <v>1</v>
      </c>
      <c r="CK18" s="6">
        <f t="shared" si="156"/>
        <v>1</v>
      </c>
      <c r="CL18" s="6">
        <f t="shared" si="156"/>
        <v>1</v>
      </c>
      <c r="CM18" s="6">
        <f t="shared" si="156"/>
        <v>1</v>
      </c>
      <c r="CN18" s="6">
        <f t="shared" si="156"/>
        <v>1</v>
      </c>
      <c r="CO18" s="6">
        <f t="shared" si="156"/>
        <v>1</v>
      </c>
      <c r="CP18" s="6">
        <f t="shared" si="156"/>
        <v>1</v>
      </c>
      <c r="CQ18" s="6">
        <f t="shared" si="156"/>
        <v>1</v>
      </c>
      <c r="CR18" s="6">
        <f t="shared" si="156"/>
        <v>1</v>
      </c>
      <c r="CS18" s="6">
        <f t="shared" si="157"/>
        <v>1</v>
      </c>
      <c r="CT18" s="6">
        <f t="shared" si="157"/>
        <v>1</v>
      </c>
      <c r="CU18" s="6">
        <f t="shared" si="157"/>
        <v>1</v>
      </c>
      <c r="CV18" s="6">
        <f t="shared" si="157"/>
        <v>1</v>
      </c>
      <c r="CW18" s="6">
        <f t="shared" si="157"/>
        <v>1</v>
      </c>
      <c r="CX18" s="6">
        <f t="shared" si="157"/>
        <v>1</v>
      </c>
      <c r="CY18" s="6">
        <f t="shared" si="157"/>
        <v>1</v>
      </c>
      <c r="CZ18" s="6">
        <f t="shared" si="157"/>
        <v>0</v>
      </c>
      <c r="DA18" s="6">
        <f t="shared" si="157"/>
        <v>1</v>
      </c>
      <c r="DB18" s="6">
        <f t="shared" si="157"/>
        <v>1</v>
      </c>
      <c r="DC18" s="6">
        <f t="shared" si="158"/>
        <v>1</v>
      </c>
      <c r="DD18" s="6">
        <f t="shared" si="158"/>
        <v>1</v>
      </c>
      <c r="DE18" s="6">
        <f t="shared" si="158"/>
        <v>1</v>
      </c>
      <c r="DF18" s="6">
        <f t="shared" si="158"/>
        <v>0</v>
      </c>
      <c r="DG18" s="5">
        <f t="shared" si="159"/>
        <v>4</v>
      </c>
      <c r="DH18" s="5">
        <f t="shared" si="159"/>
        <v>5</v>
      </c>
      <c r="DI18" s="5">
        <f t="shared" si="159"/>
        <v>3</v>
      </c>
      <c r="DJ18" s="5">
        <f t="shared" si="159"/>
        <v>2</v>
      </c>
      <c r="DK18" s="5">
        <f t="shared" si="159"/>
        <v>5</v>
      </c>
      <c r="DL18" s="5">
        <f t="shared" si="159"/>
        <v>3</v>
      </c>
      <c r="DM18" s="5">
        <f t="shared" si="159"/>
        <v>2</v>
      </c>
      <c r="DN18" s="5">
        <f t="shared" si="159"/>
        <v>5</v>
      </c>
      <c r="DO18" s="5">
        <f t="shared" si="160"/>
        <v>4</v>
      </c>
      <c r="DP18" s="5">
        <f t="shared" si="160"/>
        <v>5</v>
      </c>
      <c r="DQ18" s="5">
        <f t="shared" si="160"/>
        <v>3</v>
      </c>
      <c r="DR18" s="5">
        <f t="shared" si="160"/>
        <v>2</v>
      </c>
      <c r="DS18" s="5">
        <f t="shared" si="160"/>
        <v>5</v>
      </c>
      <c r="DT18" s="5">
        <f t="shared" si="160"/>
        <v>3</v>
      </c>
      <c r="DU18" s="5">
        <f t="shared" si="160"/>
        <v>2</v>
      </c>
      <c r="DV18" s="5">
        <f t="shared" si="160"/>
        <v>5</v>
      </c>
      <c r="DW18" s="5">
        <f t="shared" si="161"/>
        <v>4</v>
      </c>
      <c r="DX18" s="5">
        <f t="shared" si="161"/>
        <v>0</v>
      </c>
      <c r="DY18" s="5">
        <f t="shared" si="161"/>
        <v>3</v>
      </c>
      <c r="DZ18" s="5">
        <f t="shared" si="161"/>
        <v>2</v>
      </c>
      <c r="EA18" s="5">
        <f t="shared" si="161"/>
        <v>5</v>
      </c>
      <c r="EB18" s="5">
        <f t="shared" si="161"/>
        <v>3</v>
      </c>
      <c r="EC18" s="5">
        <f t="shared" si="161"/>
        <v>2</v>
      </c>
      <c r="ED18" s="5">
        <f t="shared" si="161"/>
        <v>0</v>
      </c>
      <c r="EE18" s="5">
        <f>SUM(DG18:DN18)</f>
        <v>29</v>
      </c>
      <c r="EF18" s="5">
        <f>SUM(DO18:DV18)</f>
        <v>29</v>
      </c>
      <c r="EG18">
        <f>SUM(DW18:ED18)</f>
        <v>19</v>
      </c>
      <c r="EH18">
        <f t="shared" si="162"/>
        <v>0.13793103448275862</v>
      </c>
      <c r="EI18">
        <f t="shared" si="162"/>
        <v>0.17241379310344829</v>
      </c>
      <c r="EJ18">
        <f t="shared" si="162"/>
        <v>0.10344827586206896</v>
      </c>
      <c r="EK18">
        <f t="shared" si="162"/>
        <v>6.8965517241379309E-2</v>
      </c>
      <c r="EL18">
        <f t="shared" si="162"/>
        <v>0.17241379310344829</v>
      </c>
      <c r="EM18">
        <f t="shared" si="162"/>
        <v>0.10344827586206896</v>
      </c>
      <c r="EN18">
        <f t="shared" si="162"/>
        <v>6.8965517241379309E-2</v>
      </c>
      <c r="EO18">
        <f t="shared" si="162"/>
        <v>0.17241379310344829</v>
      </c>
      <c r="EP18">
        <f t="shared" si="163"/>
        <v>0.13793103448275862</v>
      </c>
      <c r="EQ18">
        <f t="shared" si="163"/>
        <v>0.17241379310344829</v>
      </c>
      <c r="ER18">
        <f t="shared" si="163"/>
        <v>0.10344827586206896</v>
      </c>
      <c r="ES18">
        <f t="shared" si="163"/>
        <v>6.8965517241379309E-2</v>
      </c>
      <c r="ET18">
        <f t="shared" si="163"/>
        <v>0.17241379310344829</v>
      </c>
      <c r="EU18">
        <f t="shared" si="163"/>
        <v>0.10344827586206896</v>
      </c>
      <c r="EV18">
        <f t="shared" si="163"/>
        <v>6.8965517241379309E-2</v>
      </c>
      <c r="EW18">
        <f t="shared" si="163"/>
        <v>0.17241379310344829</v>
      </c>
      <c r="EX18">
        <f t="shared" si="164"/>
        <v>0.21052631578947367</v>
      </c>
      <c r="EY18">
        <f t="shared" si="164"/>
        <v>0</v>
      </c>
      <c r="EZ18">
        <f t="shared" si="164"/>
        <v>0.15789473684210525</v>
      </c>
      <c r="FA18">
        <f t="shared" si="164"/>
        <v>0.10526315789473684</v>
      </c>
      <c r="FB18">
        <f t="shared" si="164"/>
        <v>0.26315789473684209</v>
      </c>
      <c r="FC18">
        <f t="shared" si="164"/>
        <v>0.15789473684210525</v>
      </c>
      <c r="FD18">
        <f t="shared" si="164"/>
        <v>0.10526315789473684</v>
      </c>
      <c r="FE18">
        <f t="shared" si="164"/>
        <v>0</v>
      </c>
      <c r="FF18">
        <f t="shared" si="165"/>
        <v>107.14285714285714</v>
      </c>
      <c r="FG18">
        <f t="shared" si="165"/>
        <v>2580</v>
      </c>
      <c r="FH18">
        <f t="shared" si="165"/>
        <v>73.94</v>
      </c>
      <c r="FI18">
        <f t="shared" si="165"/>
        <v>3.6144578313253009</v>
      </c>
      <c r="FJ18">
        <f t="shared" si="165"/>
        <v>0</v>
      </c>
      <c r="FK18">
        <f t="shared" si="165"/>
        <v>200</v>
      </c>
      <c r="FL18">
        <f t="shared" si="165"/>
        <v>0</v>
      </c>
      <c r="FM18">
        <f t="shared" si="165"/>
        <v>13.44</v>
      </c>
      <c r="FN18">
        <f t="shared" si="165"/>
        <v>106.42857142857143</v>
      </c>
      <c r="FO18">
        <f t="shared" si="165"/>
        <v>106.71428571428572</v>
      </c>
      <c r="FP18">
        <f t="shared" si="166"/>
        <v>61.11</v>
      </c>
      <c r="FQ18">
        <f t="shared" si="166"/>
        <v>1.8072289156626504</v>
      </c>
      <c r="FR18">
        <f t="shared" si="166"/>
        <v>5263.1578947368425</v>
      </c>
      <c r="FS18">
        <f t="shared" si="166"/>
        <v>0</v>
      </c>
      <c r="FT18">
        <f t="shared" si="166"/>
        <v>0</v>
      </c>
      <c r="FU18">
        <f t="shared" si="166"/>
        <v>53.6</v>
      </c>
      <c r="FV18">
        <f t="shared" si="166"/>
        <v>108.57142857142857</v>
      </c>
      <c r="FW18" t="e">
        <f t="shared" si="166"/>
        <v>#VALUE!</v>
      </c>
      <c r="FX18">
        <f t="shared" si="166"/>
        <v>53.879999999999995</v>
      </c>
      <c r="FY18">
        <f t="shared" si="166"/>
        <v>8.4337349397590362</v>
      </c>
      <c r="FZ18">
        <f t="shared" si="167"/>
        <v>5263.1578947368425</v>
      </c>
      <c r="GA18">
        <f t="shared" si="167"/>
        <v>0</v>
      </c>
      <c r="GB18">
        <f t="shared" si="167"/>
        <v>666.66666666666674</v>
      </c>
      <c r="GC18" t="e">
        <f t="shared" si="167"/>
        <v>#VALUE!</v>
      </c>
      <c r="GD18">
        <f t="shared" si="168"/>
        <v>14.778325123152708</v>
      </c>
      <c r="GE18">
        <f t="shared" si="168"/>
        <v>444.82758620689657</v>
      </c>
      <c r="GF18">
        <f t="shared" si="168"/>
        <v>7.6489655172413791</v>
      </c>
      <c r="GG18">
        <f t="shared" si="168"/>
        <v>0.24927295388450349</v>
      </c>
      <c r="GH18">
        <f t="shared" si="168"/>
        <v>0</v>
      </c>
      <c r="GI18">
        <f t="shared" si="168"/>
        <v>20.689655172413794</v>
      </c>
      <c r="GJ18">
        <f t="shared" si="168"/>
        <v>0</v>
      </c>
      <c r="GK18">
        <f t="shared" si="168"/>
        <v>2.317241379310345</v>
      </c>
      <c r="GL18">
        <f t="shared" si="168"/>
        <v>14.679802955665025</v>
      </c>
      <c r="GM18">
        <f t="shared" si="168"/>
        <v>18.399014778325125</v>
      </c>
      <c r="GN18">
        <f t="shared" si="169"/>
        <v>6.3217241379310343</v>
      </c>
      <c r="GO18">
        <f t="shared" si="169"/>
        <v>0.12463647694225174</v>
      </c>
      <c r="GP18">
        <f t="shared" si="169"/>
        <v>907.44101633393848</v>
      </c>
      <c r="GQ18">
        <f t="shared" si="169"/>
        <v>0</v>
      </c>
      <c r="GR18">
        <f t="shared" si="169"/>
        <v>0</v>
      </c>
      <c r="GS18">
        <f t="shared" si="169"/>
        <v>9.2413793103448292</v>
      </c>
      <c r="GT18">
        <f t="shared" si="169"/>
        <v>22.857142857142854</v>
      </c>
      <c r="GU18" t="e">
        <f t="shared" si="169"/>
        <v>#VALUE!</v>
      </c>
      <c r="GV18">
        <f t="shared" si="169"/>
        <v>8.5073684210526306</v>
      </c>
      <c r="GW18">
        <f t="shared" si="169"/>
        <v>0.88776157260621424</v>
      </c>
      <c r="GX18">
        <f t="shared" si="170"/>
        <v>1385.0415512465374</v>
      </c>
      <c r="GY18">
        <f t="shared" si="170"/>
        <v>0</v>
      </c>
      <c r="GZ18">
        <f t="shared" si="170"/>
        <v>70.175438596491233</v>
      </c>
      <c r="HA18" t="e">
        <f t="shared" si="170"/>
        <v>#VALUE!</v>
      </c>
      <c r="HB18" s="4">
        <f>SUM(GD18:GK18)</f>
        <v>490.51104635289926</v>
      </c>
      <c r="HC18" s="4">
        <f>SUM(GL18:GS18)</f>
        <v>956.20757399314675</v>
      </c>
      <c r="HD18" s="4" t="e">
        <f>SUM(GT18:HA18)</f>
        <v>#VALUE!</v>
      </c>
      <c r="HE18" s="3">
        <v>490.51104635289897</v>
      </c>
      <c r="HF18" s="3">
        <v>956.20757399314675</v>
      </c>
      <c r="HG18" s="3">
        <v>1487.4692626938304</v>
      </c>
    </row>
    <row r="19" spans="1:215" ht="15" thickBot="1">
      <c r="A19" s="378"/>
      <c r="B19" s="14" t="s">
        <v>2</v>
      </c>
      <c r="C19" s="13">
        <v>29.112543110000001</v>
      </c>
      <c r="D19" s="13">
        <v>80.24865346</v>
      </c>
      <c r="E19" s="13">
        <v>253</v>
      </c>
      <c r="F19" s="12">
        <v>7.4</v>
      </c>
      <c r="G19" s="11">
        <v>173.7</v>
      </c>
      <c r="H19" s="12">
        <v>351.8</v>
      </c>
      <c r="I19" s="12">
        <v>0</v>
      </c>
      <c r="J19" s="12">
        <v>1</v>
      </c>
      <c r="K19" s="12">
        <v>0.01</v>
      </c>
      <c r="L19" s="12">
        <v>0</v>
      </c>
      <c r="M19" s="11">
        <v>3.95</v>
      </c>
      <c r="N19" s="10">
        <v>7.2</v>
      </c>
      <c r="O19" s="15">
        <v>7.7</v>
      </c>
      <c r="P19" s="10">
        <v>289.7</v>
      </c>
      <c r="Q19" s="10">
        <v>0.5</v>
      </c>
      <c r="R19" s="10">
        <v>0</v>
      </c>
      <c r="S19" s="10">
        <v>0</v>
      </c>
      <c r="T19" s="10">
        <v>0</v>
      </c>
      <c r="U19" s="15">
        <v>1.94</v>
      </c>
      <c r="V19" s="8" t="s">
        <v>0</v>
      </c>
      <c r="W19" s="18" t="s">
        <v>0</v>
      </c>
      <c r="X19" s="8" t="s">
        <v>0</v>
      </c>
      <c r="Y19" s="8" t="s">
        <v>0</v>
      </c>
      <c r="Z19" s="8" t="s">
        <v>0</v>
      </c>
      <c r="AA19" s="8" t="s">
        <v>0</v>
      </c>
      <c r="AB19" s="8" t="s">
        <v>0</v>
      </c>
      <c r="AC19" s="18" t="s">
        <v>0</v>
      </c>
      <c r="AD19" s="6">
        <v>7</v>
      </c>
      <c r="AE19" s="6">
        <v>7</v>
      </c>
      <c r="AF19" s="6">
        <v>500</v>
      </c>
      <c r="AG19" s="6">
        <v>8.3000000000000007</v>
      </c>
      <c r="AH19" s="6">
        <v>1.9E-2</v>
      </c>
      <c r="AI19" s="6">
        <v>0.03</v>
      </c>
      <c r="AJ19" s="6">
        <v>0.48</v>
      </c>
      <c r="AK19" s="6">
        <v>25</v>
      </c>
      <c r="AL19" s="6">
        <v>7</v>
      </c>
      <c r="AM19" s="6">
        <v>7</v>
      </c>
      <c r="AN19" s="6">
        <v>500</v>
      </c>
      <c r="AO19" s="6">
        <v>8.3000000000000007</v>
      </c>
      <c r="AP19" s="6">
        <v>1.9E-2</v>
      </c>
      <c r="AQ19" s="6">
        <v>0.03</v>
      </c>
      <c r="AR19" s="6">
        <v>0.48</v>
      </c>
      <c r="AS19" s="6">
        <v>25</v>
      </c>
      <c r="AT19" s="6">
        <v>7</v>
      </c>
      <c r="AU19" s="6">
        <v>7</v>
      </c>
      <c r="AV19" s="6">
        <v>500</v>
      </c>
      <c r="AW19" s="6">
        <v>8.3000000000000007</v>
      </c>
      <c r="AX19" s="6">
        <v>1.9E-2</v>
      </c>
      <c r="AY19" s="6">
        <v>0.03</v>
      </c>
      <c r="AZ19" s="6">
        <v>0.48</v>
      </c>
      <c r="BA19" s="6">
        <v>25</v>
      </c>
      <c r="BB19" s="6">
        <v>4</v>
      </c>
      <c r="BC19" s="6">
        <v>5</v>
      </c>
      <c r="BD19" s="6">
        <v>3</v>
      </c>
      <c r="BE19" s="6">
        <v>2</v>
      </c>
      <c r="BF19" s="6">
        <v>5</v>
      </c>
      <c r="BG19" s="6">
        <v>3</v>
      </c>
      <c r="BH19" s="6">
        <v>2</v>
      </c>
      <c r="BI19" s="6">
        <v>5</v>
      </c>
      <c r="BJ19" s="6">
        <f>SUM(BB19:BI19)</f>
        <v>29</v>
      </c>
      <c r="BK19" s="6">
        <f t="shared" si="153"/>
        <v>0</v>
      </c>
      <c r="BL19" s="6">
        <f t="shared" si="153"/>
        <v>0</v>
      </c>
      <c r="BM19" s="6">
        <f t="shared" si="153"/>
        <v>0</v>
      </c>
      <c r="BN19" s="6">
        <f t="shared" si="153"/>
        <v>0</v>
      </c>
      <c r="BO19" s="6">
        <f t="shared" si="153"/>
        <v>0</v>
      </c>
      <c r="BP19" s="6">
        <f t="shared" si="153"/>
        <v>0</v>
      </c>
      <c r="BQ19" s="6">
        <f t="shared" si="153"/>
        <v>0</v>
      </c>
      <c r="BR19" s="6">
        <f t="shared" si="153"/>
        <v>0</v>
      </c>
      <c r="BS19" s="6">
        <f t="shared" si="153"/>
        <v>0</v>
      </c>
      <c r="BT19" s="6">
        <f t="shared" si="153"/>
        <v>0</v>
      </c>
      <c r="BU19" s="6">
        <f t="shared" si="154"/>
        <v>0</v>
      </c>
      <c r="BV19" s="6">
        <f t="shared" si="154"/>
        <v>0</v>
      </c>
      <c r="BW19" s="6">
        <f t="shared" si="154"/>
        <v>0</v>
      </c>
      <c r="BX19" s="6">
        <f t="shared" si="154"/>
        <v>0</v>
      </c>
      <c r="BY19" s="6">
        <f t="shared" si="154"/>
        <v>0</v>
      </c>
      <c r="BZ19" s="6">
        <f t="shared" si="154"/>
        <v>0</v>
      </c>
      <c r="CA19" s="6">
        <f t="shared" si="154"/>
        <v>1</v>
      </c>
      <c r="CB19" s="6">
        <f t="shared" si="154"/>
        <v>1</v>
      </c>
      <c r="CC19" s="6">
        <f t="shared" si="154"/>
        <v>1</v>
      </c>
      <c r="CD19" s="6">
        <f t="shared" si="154"/>
        <v>1</v>
      </c>
      <c r="CE19" s="6">
        <f t="shared" si="155"/>
        <v>1</v>
      </c>
      <c r="CF19" s="6">
        <f t="shared" si="155"/>
        <v>1</v>
      </c>
      <c r="CG19" s="6">
        <f t="shared" si="155"/>
        <v>1</v>
      </c>
      <c r="CH19" s="6">
        <f t="shared" si="155"/>
        <v>1</v>
      </c>
      <c r="CI19" s="6">
        <f t="shared" si="156"/>
        <v>1</v>
      </c>
      <c r="CJ19" s="6">
        <f t="shared" si="156"/>
        <v>1</v>
      </c>
      <c r="CK19" s="6">
        <f t="shared" si="156"/>
        <v>1</v>
      </c>
      <c r="CL19" s="6">
        <f t="shared" si="156"/>
        <v>1</v>
      </c>
      <c r="CM19" s="6">
        <f t="shared" si="156"/>
        <v>1</v>
      </c>
      <c r="CN19" s="6">
        <f t="shared" si="156"/>
        <v>1</v>
      </c>
      <c r="CO19" s="6">
        <f t="shared" si="156"/>
        <v>1</v>
      </c>
      <c r="CP19" s="6">
        <f t="shared" si="156"/>
        <v>1</v>
      </c>
      <c r="CQ19" s="6">
        <f t="shared" si="156"/>
        <v>1</v>
      </c>
      <c r="CR19" s="6">
        <f t="shared" si="156"/>
        <v>1</v>
      </c>
      <c r="CS19" s="6">
        <f t="shared" si="157"/>
        <v>1</v>
      </c>
      <c r="CT19" s="6">
        <f t="shared" si="157"/>
        <v>1</v>
      </c>
      <c r="CU19" s="6">
        <f t="shared" si="157"/>
        <v>1</v>
      </c>
      <c r="CV19" s="6">
        <f t="shared" si="157"/>
        <v>1</v>
      </c>
      <c r="CW19" s="6">
        <f t="shared" si="157"/>
        <v>1</v>
      </c>
      <c r="CX19" s="6">
        <f t="shared" si="157"/>
        <v>1</v>
      </c>
      <c r="CY19" s="6">
        <f t="shared" si="157"/>
        <v>0</v>
      </c>
      <c r="CZ19" s="6">
        <f t="shared" si="157"/>
        <v>0</v>
      </c>
      <c r="DA19" s="6">
        <f t="shared" si="157"/>
        <v>0</v>
      </c>
      <c r="DB19" s="6">
        <f t="shared" si="157"/>
        <v>0</v>
      </c>
      <c r="DC19" s="6">
        <f t="shared" si="158"/>
        <v>0</v>
      </c>
      <c r="DD19" s="6">
        <f t="shared" si="158"/>
        <v>0</v>
      </c>
      <c r="DE19" s="6">
        <f t="shared" si="158"/>
        <v>0</v>
      </c>
      <c r="DF19" s="6">
        <f t="shared" si="158"/>
        <v>0</v>
      </c>
      <c r="DG19" s="5">
        <f t="shared" si="159"/>
        <v>4</v>
      </c>
      <c r="DH19" s="5">
        <f t="shared" si="159"/>
        <v>5</v>
      </c>
      <c r="DI19" s="5">
        <f t="shared" si="159"/>
        <v>3</v>
      </c>
      <c r="DJ19" s="5">
        <f t="shared" si="159"/>
        <v>2</v>
      </c>
      <c r="DK19" s="5">
        <f t="shared" si="159"/>
        <v>5</v>
      </c>
      <c r="DL19" s="5">
        <f t="shared" si="159"/>
        <v>3</v>
      </c>
      <c r="DM19" s="5">
        <f t="shared" si="159"/>
        <v>2</v>
      </c>
      <c r="DN19" s="5">
        <f t="shared" si="159"/>
        <v>5</v>
      </c>
      <c r="DO19" s="5">
        <f t="shared" si="160"/>
        <v>4</v>
      </c>
      <c r="DP19" s="5">
        <f t="shared" si="160"/>
        <v>5</v>
      </c>
      <c r="DQ19" s="5">
        <f t="shared" si="160"/>
        <v>3</v>
      </c>
      <c r="DR19" s="5">
        <f t="shared" si="160"/>
        <v>2</v>
      </c>
      <c r="DS19" s="5">
        <f t="shared" si="160"/>
        <v>5</v>
      </c>
      <c r="DT19" s="5">
        <f t="shared" si="160"/>
        <v>3</v>
      </c>
      <c r="DU19" s="5">
        <f t="shared" si="160"/>
        <v>2</v>
      </c>
      <c r="DV19" s="5">
        <f t="shared" si="160"/>
        <v>5</v>
      </c>
      <c r="DW19" s="5">
        <f t="shared" si="161"/>
        <v>0</v>
      </c>
      <c r="DX19" s="5">
        <f t="shared" si="161"/>
        <v>0</v>
      </c>
      <c r="DY19" s="5">
        <f t="shared" si="161"/>
        <v>0</v>
      </c>
      <c r="DZ19" s="5">
        <f t="shared" si="161"/>
        <v>0</v>
      </c>
      <c r="EA19" s="5">
        <f t="shared" si="161"/>
        <v>0</v>
      </c>
      <c r="EB19" s="5">
        <f t="shared" si="161"/>
        <v>0</v>
      </c>
      <c r="EC19" s="5">
        <f t="shared" si="161"/>
        <v>0</v>
      </c>
      <c r="ED19" s="5">
        <f t="shared" si="161"/>
        <v>0</v>
      </c>
      <c r="EE19" s="5">
        <f>SUM(DG19:DN19)</f>
        <v>29</v>
      </c>
      <c r="EF19" s="5">
        <f>SUM(DO19:DV19)</f>
        <v>29</v>
      </c>
      <c r="EG19">
        <f>SUM(DW19:ED19)</f>
        <v>0</v>
      </c>
      <c r="EH19">
        <f t="shared" si="162"/>
        <v>0.13793103448275862</v>
      </c>
      <c r="EI19">
        <f t="shared" si="162"/>
        <v>0.17241379310344829</v>
      </c>
      <c r="EJ19">
        <f t="shared" si="162"/>
        <v>0.10344827586206896</v>
      </c>
      <c r="EK19">
        <f t="shared" si="162"/>
        <v>6.8965517241379309E-2</v>
      </c>
      <c r="EL19">
        <f t="shared" si="162"/>
        <v>0.17241379310344829</v>
      </c>
      <c r="EM19">
        <f t="shared" si="162"/>
        <v>0.10344827586206896</v>
      </c>
      <c r="EN19">
        <f t="shared" si="162"/>
        <v>6.8965517241379309E-2</v>
      </c>
      <c r="EO19">
        <f t="shared" si="162"/>
        <v>0.17241379310344829</v>
      </c>
      <c r="EP19">
        <f t="shared" si="163"/>
        <v>0.13793103448275862</v>
      </c>
      <c r="EQ19">
        <f t="shared" si="163"/>
        <v>0.17241379310344829</v>
      </c>
      <c r="ER19">
        <f t="shared" si="163"/>
        <v>0.10344827586206896</v>
      </c>
      <c r="ES19">
        <f t="shared" si="163"/>
        <v>6.8965517241379309E-2</v>
      </c>
      <c r="ET19">
        <f t="shared" si="163"/>
        <v>0.17241379310344829</v>
      </c>
      <c r="EU19">
        <f t="shared" si="163"/>
        <v>0.10344827586206896</v>
      </c>
      <c r="EV19">
        <f t="shared" si="163"/>
        <v>6.8965517241379309E-2</v>
      </c>
      <c r="EW19">
        <f t="shared" si="163"/>
        <v>0.17241379310344829</v>
      </c>
      <c r="EX19" t="e">
        <f t="shared" si="164"/>
        <v>#DIV/0!</v>
      </c>
      <c r="EY19" t="e">
        <f t="shared" si="164"/>
        <v>#DIV/0!</v>
      </c>
      <c r="EZ19" t="e">
        <f t="shared" si="164"/>
        <v>#DIV/0!</v>
      </c>
      <c r="FA19" t="e">
        <f t="shared" si="164"/>
        <v>#DIV/0!</v>
      </c>
      <c r="FB19" t="e">
        <f t="shared" si="164"/>
        <v>#DIV/0!</v>
      </c>
      <c r="FC19" t="e">
        <f t="shared" si="164"/>
        <v>#DIV/0!</v>
      </c>
      <c r="FD19" t="e">
        <f t="shared" si="164"/>
        <v>#DIV/0!</v>
      </c>
      <c r="FE19" t="e">
        <f t="shared" si="164"/>
        <v>#DIV/0!</v>
      </c>
      <c r="FF19">
        <f t="shared" si="165"/>
        <v>105.71428571428572</v>
      </c>
      <c r="FG19">
        <f t="shared" si="165"/>
        <v>2481.4285714285711</v>
      </c>
      <c r="FH19">
        <f t="shared" si="165"/>
        <v>70.36</v>
      </c>
      <c r="FI19">
        <f t="shared" si="165"/>
        <v>0</v>
      </c>
      <c r="FJ19">
        <f t="shared" si="165"/>
        <v>5263.1578947368425</v>
      </c>
      <c r="FK19">
        <f t="shared" si="165"/>
        <v>33.333333333333336</v>
      </c>
      <c r="FL19">
        <f t="shared" si="165"/>
        <v>0</v>
      </c>
      <c r="FM19">
        <f t="shared" si="165"/>
        <v>15.8</v>
      </c>
      <c r="FN19">
        <f t="shared" si="165"/>
        <v>102.85714285714288</v>
      </c>
      <c r="FO19">
        <f t="shared" si="165"/>
        <v>110.00000000000001</v>
      </c>
      <c r="FP19">
        <f t="shared" si="166"/>
        <v>57.940000000000005</v>
      </c>
      <c r="FQ19">
        <f t="shared" si="166"/>
        <v>6.0240963855421681</v>
      </c>
      <c r="FR19">
        <f t="shared" si="166"/>
        <v>0</v>
      </c>
      <c r="FS19">
        <f t="shared" si="166"/>
        <v>0</v>
      </c>
      <c r="FT19">
        <f t="shared" si="166"/>
        <v>0</v>
      </c>
      <c r="FU19">
        <f t="shared" si="166"/>
        <v>7.76</v>
      </c>
      <c r="FV19" t="e">
        <f t="shared" si="166"/>
        <v>#VALUE!</v>
      </c>
      <c r="FW19" t="e">
        <f t="shared" si="166"/>
        <v>#VALUE!</v>
      </c>
      <c r="FX19" t="e">
        <f t="shared" si="166"/>
        <v>#VALUE!</v>
      </c>
      <c r="FY19" t="e">
        <f t="shared" si="166"/>
        <v>#VALUE!</v>
      </c>
      <c r="FZ19" t="e">
        <f t="shared" si="167"/>
        <v>#VALUE!</v>
      </c>
      <c r="GA19" t="e">
        <f t="shared" si="167"/>
        <v>#VALUE!</v>
      </c>
      <c r="GB19" t="e">
        <f t="shared" si="167"/>
        <v>#VALUE!</v>
      </c>
      <c r="GC19" t="e">
        <f t="shared" si="167"/>
        <v>#VALUE!</v>
      </c>
      <c r="GD19">
        <f t="shared" si="168"/>
        <v>14.581280788177342</v>
      </c>
      <c r="GE19">
        <f t="shared" si="168"/>
        <v>427.83251231527089</v>
      </c>
      <c r="GF19">
        <f t="shared" si="168"/>
        <v>7.2786206896551722</v>
      </c>
      <c r="GG19">
        <f t="shared" si="168"/>
        <v>0</v>
      </c>
      <c r="GH19">
        <f t="shared" si="168"/>
        <v>907.44101633393848</v>
      </c>
      <c r="GI19">
        <f t="shared" si="168"/>
        <v>3.4482758620689657</v>
      </c>
      <c r="GJ19">
        <f t="shared" si="168"/>
        <v>0</v>
      </c>
      <c r="GK19">
        <f t="shared" si="168"/>
        <v>2.7241379310344831</v>
      </c>
      <c r="GL19">
        <f t="shared" si="168"/>
        <v>14.187192118226603</v>
      </c>
      <c r="GM19">
        <f t="shared" si="168"/>
        <v>18.965517241379313</v>
      </c>
      <c r="GN19">
        <f t="shared" si="169"/>
        <v>5.9937931034482759</v>
      </c>
      <c r="GO19">
        <f t="shared" si="169"/>
        <v>0.41545492314083915</v>
      </c>
      <c r="GP19">
        <f t="shared" si="169"/>
        <v>0</v>
      </c>
      <c r="GQ19">
        <f t="shared" si="169"/>
        <v>0</v>
      </c>
      <c r="GR19">
        <f t="shared" si="169"/>
        <v>0</v>
      </c>
      <c r="GS19">
        <f t="shared" si="169"/>
        <v>1.3379310344827586</v>
      </c>
      <c r="GT19" t="e">
        <f t="shared" si="169"/>
        <v>#VALUE!</v>
      </c>
      <c r="GU19" t="e">
        <f t="shared" si="169"/>
        <v>#VALUE!</v>
      </c>
      <c r="GV19" t="e">
        <f t="shared" si="169"/>
        <v>#VALUE!</v>
      </c>
      <c r="GW19" t="e">
        <f t="shared" si="169"/>
        <v>#VALUE!</v>
      </c>
      <c r="GX19" t="e">
        <f t="shared" si="170"/>
        <v>#VALUE!</v>
      </c>
      <c r="GY19" t="e">
        <f t="shared" si="170"/>
        <v>#VALUE!</v>
      </c>
      <c r="GZ19" t="e">
        <f t="shared" si="170"/>
        <v>#VALUE!</v>
      </c>
      <c r="HA19" t="e">
        <f t="shared" si="170"/>
        <v>#VALUE!</v>
      </c>
      <c r="HB19" s="4">
        <f>SUM(GD19:GK19)</f>
        <v>1363.3058439201454</v>
      </c>
      <c r="HC19" s="4">
        <f>SUM(GL19:GS19)</f>
        <v>40.89988842067779</v>
      </c>
      <c r="HD19" s="4"/>
      <c r="HE19" s="3">
        <v>1363.3058439201454</v>
      </c>
      <c r="HF19" s="3">
        <v>40.89988842067779</v>
      </c>
      <c r="HG19" s="3"/>
    </row>
    <row r="20" spans="1:215">
      <c r="A20" s="378"/>
      <c r="B20" s="14" t="s">
        <v>1</v>
      </c>
      <c r="C20" s="13">
        <v>29.111633919999999</v>
      </c>
      <c r="D20" s="13">
        <v>80.498889000000005</v>
      </c>
      <c r="E20" s="13">
        <v>637</v>
      </c>
      <c r="F20" s="12">
        <v>7.1</v>
      </c>
      <c r="G20" s="11">
        <v>134.19999999999999</v>
      </c>
      <c r="H20" s="12">
        <v>265</v>
      </c>
      <c r="I20" s="12">
        <v>0.1</v>
      </c>
      <c r="J20" s="12">
        <v>0</v>
      </c>
      <c r="K20" s="12">
        <v>0</v>
      </c>
      <c r="L20" s="12">
        <v>0</v>
      </c>
      <c r="M20" s="11">
        <v>5.37</v>
      </c>
      <c r="N20" s="10">
        <v>7.4</v>
      </c>
      <c r="O20" s="15">
        <v>7.86</v>
      </c>
      <c r="P20" s="10">
        <v>444.1</v>
      </c>
      <c r="Q20" s="10">
        <v>0.7</v>
      </c>
      <c r="R20" s="10">
        <v>0</v>
      </c>
      <c r="S20" s="10">
        <v>0</v>
      </c>
      <c r="T20" s="10">
        <v>0</v>
      </c>
      <c r="U20" s="15">
        <v>280</v>
      </c>
      <c r="V20" s="8">
        <v>7.2</v>
      </c>
      <c r="W20" s="7" t="s">
        <v>0</v>
      </c>
      <c r="X20" s="8">
        <v>185.1</v>
      </c>
      <c r="Y20" s="8">
        <v>0</v>
      </c>
      <c r="Z20" s="8">
        <v>0</v>
      </c>
      <c r="AA20" s="8">
        <v>0</v>
      </c>
      <c r="AB20" s="8">
        <v>0.72</v>
      </c>
      <c r="AC20" s="7" t="s">
        <v>0</v>
      </c>
      <c r="AD20" s="6">
        <v>7</v>
      </c>
      <c r="AE20" s="6">
        <v>7</v>
      </c>
      <c r="AF20" s="6">
        <v>500</v>
      </c>
      <c r="AG20" s="6">
        <v>8.3000000000000007</v>
      </c>
      <c r="AH20" s="6">
        <v>1.9E-2</v>
      </c>
      <c r="AI20" s="6">
        <v>0.03</v>
      </c>
      <c r="AJ20" s="6">
        <v>0.48</v>
      </c>
      <c r="AK20" s="6">
        <v>25</v>
      </c>
      <c r="AL20" s="6">
        <v>7</v>
      </c>
      <c r="AM20" s="6">
        <v>7</v>
      </c>
      <c r="AN20" s="6">
        <v>500</v>
      </c>
      <c r="AO20" s="6">
        <v>8.3000000000000007</v>
      </c>
      <c r="AP20" s="6">
        <v>1.9E-2</v>
      </c>
      <c r="AQ20" s="6">
        <v>0.03</v>
      </c>
      <c r="AR20" s="6">
        <v>0.48</v>
      </c>
      <c r="AS20" s="6">
        <v>25</v>
      </c>
      <c r="AT20" s="6">
        <v>7</v>
      </c>
      <c r="AU20" s="6">
        <v>7</v>
      </c>
      <c r="AV20" s="6">
        <v>500</v>
      </c>
      <c r="AW20" s="6">
        <v>8.3000000000000007</v>
      </c>
      <c r="AX20" s="6">
        <v>1.9E-2</v>
      </c>
      <c r="AY20" s="6">
        <v>0.03</v>
      </c>
      <c r="AZ20" s="6">
        <v>0.48</v>
      </c>
      <c r="BA20" s="6">
        <v>25</v>
      </c>
      <c r="BB20" s="6">
        <v>4</v>
      </c>
      <c r="BC20" s="6">
        <v>5</v>
      </c>
      <c r="BD20" s="6">
        <v>3</v>
      </c>
      <c r="BE20" s="6">
        <v>2</v>
      </c>
      <c r="BF20" s="6">
        <v>5</v>
      </c>
      <c r="BG20" s="6">
        <v>3</v>
      </c>
      <c r="BH20" s="6">
        <v>2</v>
      </c>
      <c r="BI20" s="6">
        <v>5</v>
      </c>
      <c r="BJ20" s="6">
        <f>SUM(BB20:BI20)</f>
        <v>29</v>
      </c>
      <c r="BK20" s="6">
        <f t="shared" si="153"/>
        <v>0</v>
      </c>
      <c r="BL20" s="6">
        <f t="shared" si="153"/>
        <v>0</v>
      </c>
      <c r="BM20" s="6">
        <f t="shared" si="153"/>
        <v>0</v>
      </c>
      <c r="BN20" s="6">
        <f t="shared" si="153"/>
        <v>0</v>
      </c>
      <c r="BO20" s="6">
        <f t="shared" si="153"/>
        <v>0</v>
      </c>
      <c r="BP20" s="6">
        <f t="shared" si="153"/>
        <v>0</v>
      </c>
      <c r="BQ20" s="6">
        <f t="shared" si="153"/>
        <v>0</v>
      </c>
      <c r="BR20" s="6">
        <f t="shared" si="153"/>
        <v>0</v>
      </c>
      <c r="BS20" s="6">
        <f t="shared" si="153"/>
        <v>0</v>
      </c>
      <c r="BT20" s="6">
        <f t="shared" si="153"/>
        <v>0</v>
      </c>
      <c r="BU20" s="6">
        <f t="shared" si="154"/>
        <v>0</v>
      </c>
      <c r="BV20" s="6">
        <f t="shared" si="154"/>
        <v>0</v>
      </c>
      <c r="BW20" s="6">
        <f t="shared" si="154"/>
        <v>0</v>
      </c>
      <c r="BX20" s="6">
        <f t="shared" si="154"/>
        <v>0</v>
      </c>
      <c r="BY20" s="6">
        <f t="shared" si="154"/>
        <v>0</v>
      </c>
      <c r="BZ20" s="6">
        <f t="shared" si="154"/>
        <v>0</v>
      </c>
      <c r="CA20" s="6">
        <f t="shared" si="154"/>
        <v>0</v>
      </c>
      <c r="CB20" s="6">
        <f t="shared" si="154"/>
        <v>1</v>
      </c>
      <c r="CC20" s="6">
        <f t="shared" si="154"/>
        <v>0</v>
      </c>
      <c r="CD20" s="6">
        <f t="shared" si="154"/>
        <v>0</v>
      </c>
      <c r="CE20" s="6">
        <f t="shared" si="155"/>
        <v>0</v>
      </c>
      <c r="CF20" s="6">
        <f t="shared" si="155"/>
        <v>0</v>
      </c>
      <c r="CG20" s="6">
        <f t="shared" si="155"/>
        <v>0</v>
      </c>
      <c r="CH20" s="6">
        <f t="shared" si="155"/>
        <v>1</v>
      </c>
      <c r="CI20" s="6">
        <f t="shared" si="156"/>
        <v>1</v>
      </c>
      <c r="CJ20" s="6">
        <f t="shared" si="156"/>
        <v>1</v>
      </c>
      <c r="CK20" s="6">
        <f t="shared" si="156"/>
        <v>1</v>
      </c>
      <c r="CL20" s="6">
        <f t="shared" si="156"/>
        <v>1</v>
      </c>
      <c r="CM20" s="6">
        <f t="shared" si="156"/>
        <v>1</v>
      </c>
      <c r="CN20" s="6">
        <f t="shared" si="156"/>
        <v>1</v>
      </c>
      <c r="CO20" s="6">
        <f t="shared" si="156"/>
        <v>1</v>
      </c>
      <c r="CP20" s="6">
        <f t="shared" si="156"/>
        <v>1</v>
      </c>
      <c r="CQ20" s="6">
        <f t="shared" si="156"/>
        <v>1</v>
      </c>
      <c r="CR20" s="6">
        <f t="shared" si="156"/>
        <v>1</v>
      </c>
      <c r="CS20" s="6">
        <f t="shared" si="157"/>
        <v>1</v>
      </c>
      <c r="CT20" s="6">
        <f t="shared" si="157"/>
        <v>1</v>
      </c>
      <c r="CU20" s="6">
        <f t="shared" si="157"/>
        <v>1</v>
      </c>
      <c r="CV20" s="6">
        <f t="shared" si="157"/>
        <v>1</v>
      </c>
      <c r="CW20" s="6">
        <f t="shared" si="157"/>
        <v>1</v>
      </c>
      <c r="CX20" s="6">
        <f t="shared" si="157"/>
        <v>1</v>
      </c>
      <c r="CY20" s="6">
        <f t="shared" si="157"/>
        <v>1</v>
      </c>
      <c r="CZ20" s="6">
        <f t="shared" si="157"/>
        <v>0</v>
      </c>
      <c r="DA20" s="6">
        <f t="shared" si="157"/>
        <v>1</v>
      </c>
      <c r="DB20" s="6">
        <f t="shared" si="157"/>
        <v>1</v>
      </c>
      <c r="DC20" s="6">
        <f t="shared" si="158"/>
        <v>1</v>
      </c>
      <c r="DD20" s="6">
        <f t="shared" si="158"/>
        <v>1</v>
      </c>
      <c r="DE20" s="6">
        <f t="shared" si="158"/>
        <v>1</v>
      </c>
      <c r="DF20" s="6">
        <f t="shared" si="158"/>
        <v>0</v>
      </c>
      <c r="DG20" s="5">
        <f t="shared" si="159"/>
        <v>4</v>
      </c>
      <c r="DH20" s="5">
        <f t="shared" si="159"/>
        <v>5</v>
      </c>
      <c r="DI20" s="5">
        <f t="shared" si="159"/>
        <v>3</v>
      </c>
      <c r="DJ20" s="5">
        <f t="shared" si="159"/>
        <v>2</v>
      </c>
      <c r="DK20" s="5">
        <f t="shared" si="159"/>
        <v>5</v>
      </c>
      <c r="DL20" s="5">
        <f t="shared" si="159"/>
        <v>3</v>
      </c>
      <c r="DM20" s="5">
        <f t="shared" si="159"/>
        <v>2</v>
      </c>
      <c r="DN20" s="5">
        <f t="shared" si="159"/>
        <v>5</v>
      </c>
      <c r="DO20" s="5">
        <f t="shared" si="160"/>
        <v>4</v>
      </c>
      <c r="DP20" s="5">
        <f t="shared" si="160"/>
        <v>5</v>
      </c>
      <c r="DQ20" s="5">
        <f t="shared" si="160"/>
        <v>3</v>
      </c>
      <c r="DR20" s="5">
        <f t="shared" si="160"/>
        <v>2</v>
      </c>
      <c r="DS20" s="5">
        <f t="shared" si="160"/>
        <v>5</v>
      </c>
      <c r="DT20" s="5">
        <f t="shared" si="160"/>
        <v>3</v>
      </c>
      <c r="DU20" s="5">
        <f t="shared" si="160"/>
        <v>2</v>
      </c>
      <c r="DV20" s="5">
        <f t="shared" si="160"/>
        <v>5</v>
      </c>
      <c r="DW20" s="5">
        <f t="shared" si="161"/>
        <v>4</v>
      </c>
      <c r="DX20" s="5">
        <f t="shared" si="161"/>
        <v>0</v>
      </c>
      <c r="DY20" s="5">
        <f t="shared" si="161"/>
        <v>3</v>
      </c>
      <c r="DZ20" s="5">
        <f t="shared" si="161"/>
        <v>2</v>
      </c>
      <c r="EA20" s="5">
        <f t="shared" si="161"/>
        <v>5</v>
      </c>
      <c r="EB20" s="5">
        <f t="shared" si="161"/>
        <v>3</v>
      </c>
      <c r="EC20" s="5">
        <f t="shared" si="161"/>
        <v>2</v>
      </c>
      <c r="ED20" s="5">
        <f t="shared" si="161"/>
        <v>0</v>
      </c>
      <c r="EE20" s="5">
        <f>SUM(DG20:DN20)</f>
        <v>29</v>
      </c>
      <c r="EF20" s="5">
        <f>SUM(DO20:DV20)</f>
        <v>29</v>
      </c>
      <c r="EG20">
        <f>SUM(DW20:ED20)</f>
        <v>19</v>
      </c>
      <c r="EH20">
        <f t="shared" si="162"/>
        <v>0.13793103448275862</v>
      </c>
      <c r="EI20">
        <f t="shared" si="162"/>
        <v>0.17241379310344829</v>
      </c>
      <c r="EJ20">
        <f t="shared" si="162"/>
        <v>0.10344827586206896</v>
      </c>
      <c r="EK20">
        <f t="shared" si="162"/>
        <v>6.8965517241379309E-2</v>
      </c>
      <c r="EL20">
        <f t="shared" si="162"/>
        <v>0.17241379310344829</v>
      </c>
      <c r="EM20">
        <f t="shared" si="162"/>
        <v>0.10344827586206896</v>
      </c>
      <c r="EN20">
        <f t="shared" si="162"/>
        <v>6.8965517241379309E-2</v>
      </c>
      <c r="EO20">
        <f t="shared" si="162"/>
        <v>0.17241379310344829</v>
      </c>
      <c r="EP20">
        <f t="shared" si="163"/>
        <v>0.13793103448275862</v>
      </c>
      <c r="EQ20">
        <f t="shared" si="163"/>
        <v>0.17241379310344829</v>
      </c>
      <c r="ER20">
        <f t="shared" si="163"/>
        <v>0.10344827586206896</v>
      </c>
      <c r="ES20">
        <f t="shared" si="163"/>
        <v>6.8965517241379309E-2</v>
      </c>
      <c r="ET20">
        <f t="shared" si="163"/>
        <v>0.17241379310344829</v>
      </c>
      <c r="EU20">
        <f t="shared" si="163"/>
        <v>0.10344827586206896</v>
      </c>
      <c r="EV20">
        <f t="shared" si="163"/>
        <v>6.8965517241379309E-2</v>
      </c>
      <c r="EW20">
        <f t="shared" si="163"/>
        <v>0.17241379310344829</v>
      </c>
      <c r="EX20">
        <f t="shared" si="164"/>
        <v>0.21052631578947367</v>
      </c>
      <c r="EY20">
        <f t="shared" si="164"/>
        <v>0</v>
      </c>
      <c r="EZ20">
        <f t="shared" si="164"/>
        <v>0.15789473684210525</v>
      </c>
      <c r="FA20">
        <f t="shared" si="164"/>
        <v>0.10526315789473684</v>
      </c>
      <c r="FB20">
        <f t="shared" si="164"/>
        <v>0.26315789473684209</v>
      </c>
      <c r="FC20">
        <f t="shared" si="164"/>
        <v>0.15789473684210525</v>
      </c>
      <c r="FD20">
        <f t="shared" si="164"/>
        <v>0.10526315789473684</v>
      </c>
      <c r="FE20">
        <f t="shared" si="164"/>
        <v>0</v>
      </c>
      <c r="FF20">
        <f t="shared" si="165"/>
        <v>101.42857142857142</v>
      </c>
      <c r="FG20">
        <f t="shared" si="165"/>
        <v>1917.1428571428571</v>
      </c>
      <c r="FH20">
        <f t="shared" si="165"/>
        <v>53</v>
      </c>
      <c r="FI20">
        <f t="shared" si="165"/>
        <v>1.2048192771084336</v>
      </c>
      <c r="FJ20">
        <f t="shared" si="165"/>
        <v>0</v>
      </c>
      <c r="FK20">
        <f t="shared" si="165"/>
        <v>0</v>
      </c>
      <c r="FL20">
        <f t="shared" si="165"/>
        <v>0</v>
      </c>
      <c r="FM20">
        <f t="shared" si="165"/>
        <v>21.48</v>
      </c>
      <c r="FN20">
        <f t="shared" si="165"/>
        <v>105.71428571428572</v>
      </c>
      <c r="FO20">
        <f t="shared" si="165"/>
        <v>112.28571428571431</v>
      </c>
      <c r="FP20">
        <f t="shared" si="166"/>
        <v>88.820000000000007</v>
      </c>
      <c r="FQ20">
        <f t="shared" si="166"/>
        <v>8.4337349397590362</v>
      </c>
      <c r="FR20">
        <f t="shared" si="166"/>
        <v>0</v>
      </c>
      <c r="FS20">
        <f t="shared" si="166"/>
        <v>0</v>
      </c>
      <c r="FT20">
        <f t="shared" si="166"/>
        <v>0</v>
      </c>
      <c r="FU20">
        <f t="shared" si="166"/>
        <v>1120</v>
      </c>
      <c r="FV20">
        <f t="shared" si="166"/>
        <v>102.85714285714288</v>
      </c>
      <c r="FW20" t="e">
        <f t="shared" si="166"/>
        <v>#VALUE!</v>
      </c>
      <c r="FX20">
        <f t="shared" si="166"/>
        <v>37.019999999999996</v>
      </c>
      <c r="FY20">
        <f t="shared" si="166"/>
        <v>0</v>
      </c>
      <c r="FZ20">
        <f t="shared" si="167"/>
        <v>0</v>
      </c>
      <c r="GA20">
        <f t="shared" si="167"/>
        <v>0</v>
      </c>
      <c r="GB20">
        <f t="shared" si="167"/>
        <v>150</v>
      </c>
      <c r="GC20" t="e">
        <f t="shared" si="167"/>
        <v>#VALUE!</v>
      </c>
      <c r="GD20">
        <f>FF20*EH20</f>
        <v>13.99014778325123</v>
      </c>
      <c r="GE20">
        <f t="shared" si="168"/>
        <v>330.54187192118229</v>
      </c>
      <c r="GF20">
        <f t="shared" si="168"/>
        <v>5.4827586206896548</v>
      </c>
      <c r="GG20">
        <f t="shared" si="168"/>
        <v>8.309098462816783E-2</v>
      </c>
      <c r="GH20">
        <f t="shared" si="168"/>
        <v>0</v>
      </c>
      <c r="GI20">
        <f t="shared" si="168"/>
        <v>0</v>
      </c>
      <c r="GJ20">
        <f t="shared" si="168"/>
        <v>0</v>
      </c>
      <c r="GK20">
        <f t="shared" si="168"/>
        <v>3.7034482758620695</v>
      </c>
      <c r="GL20">
        <f t="shared" si="168"/>
        <v>14.581280788177342</v>
      </c>
      <c r="GM20">
        <f t="shared" si="168"/>
        <v>19.359605911330053</v>
      </c>
      <c r="GN20">
        <f t="shared" si="169"/>
        <v>9.1882758620689664</v>
      </c>
      <c r="GO20">
        <f t="shared" si="169"/>
        <v>0.58163689239717487</v>
      </c>
      <c r="GP20">
        <f t="shared" si="169"/>
        <v>0</v>
      </c>
      <c r="GQ20">
        <f t="shared" si="169"/>
        <v>0</v>
      </c>
      <c r="GR20">
        <f t="shared" si="169"/>
        <v>0</v>
      </c>
      <c r="GS20">
        <f t="shared" si="169"/>
        <v>193.10344827586209</v>
      </c>
      <c r="GT20">
        <f t="shared" si="169"/>
        <v>21.654135338345867</v>
      </c>
      <c r="GU20" t="e">
        <f t="shared" si="169"/>
        <v>#VALUE!</v>
      </c>
      <c r="GV20">
        <f t="shared" si="169"/>
        <v>5.8452631578947356</v>
      </c>
      <c r="GW20">
        <f t="shared" si="169"/>
        <v>0</v>
      </c>
      <c r="GX20">
        <f t="shared" si="170"/>
        <v>0</v>
      </c>
      <c r="GY20">
        <f t="shared" si="170"/>
        <v>0</v>
      </c>
      <c r="GZ20">
        <f t="shared" si="170"/>
        <v>15.789473684210526</v>
      </c>
      <c r="HA20" t="e">
        <f t="shared" si="170"/>
        <v>#VALUE!</v>
      </c>
      <c r="HB20" s="4">
        <f>SUM(GD20:GK20)</f>
        <v>353.80131758561339</v>
      </c>
      <c r="HC20" s="4">
        <f>SUM(GL20:GS20)</f>
        <v>236.81424772983564</v>
      </c>
      <c r="HD20" s="4" t="e">
        <f>SUM(GT20:HA20)</f>
        <v>#VALUE!</v>
      </c>
      <c r="HE20" s="3">
        <v>353.80131758561299</v>
      </c>
      <c r="HF20" s="3">
        <v>236.81424772983564</v>
      </c>
      <c r="HG20" s="3">
        <v>43.288872180451129</v>
      </c>
    </row>
    <row r="22" spans="1:215">
      <c r="F22" t="s">
        <v>82</v>
      </c>
      <c r="N22" t="s">
        <v>83</v>
      </c>
      <c r="BJ22" t="s">
        <v>84</v>
      </c>
      <c r="EE22" t="s">
        <v>85</v>
      </c>
      <c r="HB22" t="s">
        <v>82</v>
      </c>
      <c r="HC22" t="s">
        <v>83</v>
      </c>
      <c r="HE22" t="s">
        <v>82</v>
      </c>
      <c r="HF22" t="s">
        <v>83</v>
      </c>
    </row>
    <row r="23" spans="1:215" ht="15.6">
      <c r="F23" s="41"/>
      <c r="AD23">
        <v>7</v>
      </c>
      <c r="AE23">
        <v>7</v>
      </c>
      <c r="AF23">
        <v>500</v>
      </c>
      <c r="AG23">
        <v>8.3000000000000007</v>
      </c>
      <c r="AH23">
        <v>1.9E-2</v>
      </c>
      <c r="AI23">
        <v>0.03</v>
      </c>
      <c r="AJ23">
        <v>0.48</v>
      </c>
      <c r="AK23">
        <v>25</v>
      </c>
      <c r="AL23">
        <v>7</v>
      </c>
      <c r="AM23">
        <v>7</v>
      </c>
      <c r="AN23">
        <v>500</v>
      </c>
      <c r="AO23">
        <v>8.3000000000000007</v>
      </c>
      <c r="AP23">
        <v>1.9E-2</v>
      </c>
      <c r="AQ23">
        <v>0.03</v>
      </c>
      <c r="AR23">
        <v>0.48</v>
      </c>
      <c r="AS23">
        <v>25</v>
      </c>
      <c r="BB23" s="6">
        <v>4</v>
      </c>
      <c r="BC23" s="6">
        <v>5</v>
      </c>
      <c r="BD23" s="6">
        <v>3</v>
      </c>
      <c r="BE23" s="6">
        <v>2</v>
      </c>
      <c r="BF23" s="6">
        <v>5</v>
      </c>
      <c r="BG23" s="6">
        <v>3</v>
      </c>
      <c r="BH23" s="6">
        <v>2</v>
      </c>
      <c r="BI23" s="6">
        <v>5</v>
      </c>
      <c r="BJ23">
        <f>SUM(BB23:BI23)</f>
        <v>29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I23">
        <v>1</v>
      </c>
      <c r="CJ23">
        <v>1</v>
      </c>
      <c r="CK23">
        <v>1</v>
      </c>
      <c r="CL23">
        <v>1</v>
      </c>
      <c r="CM23">
        <v>1</v>
      </c>
      <c r="CN23">
        <v>1</v>
      </c>
      <c r="CO23">
        <v>1</v>
      </c>
      <c r="CP23">
        <v>1</v>
      </c>
      <c r="CQ23">
        <v>1</v>
      </c>
      <c r="CR23">
        <v>1</v>
      </c>
      <c r="CS23">
        <v>1</v>
      </c>
      <c r="CT23">
        <v>1</v>
      </c>
      <c r="CU23">
        <v>1</v>
      </c>
      <c r="CV23">
        <v>1</v>
      </c>
      <c r="CW23">
        <v>1</v>
      </c>
      <c r="CX23">
        <v>1</v>
      </c>
      <c r="DG23">
        <f t="shared" ref="DG23:DN23" si="171">CI23*BB23</f>
        <v>4</v>
      </c>
      <c r="DH23">
        <f t="shared" si="171"/>
        <v>5</v>
      </c>
      <c r="DI23">
        <f t="shared" si="171"/>
        <v>3</v>
      </c>
      <c r="DJ23">
        <f t="shared" si="171"/>
        <v>2</v>
      </c>
      <c r="DK23">
        <f t="shared" si="171"/>
        <v>5</v>
      </c>
      <c r="DL23">
        <f t="shared" si="171"/>
        <v>3</v>
      </c>
      <c r="DM23">
        <f t="shared" si="171"/>
        <v>2</v>
      </c>
      <c r="DN23">
        <f t="shared" si="171"/>
        <v>5</v>
      </c>
      <c r="DO23">
        <f t="shared" ref="DO23:DV23" si="172">CQ23*BB23</f>
        <v>4</v>
      </c>
      <c r="DP23">
        <f t="shared" si="172"/>
        <v>5</v>
      </c>
      <c r="DQ23">
        <f t="shared" si="172"/>
        <v>3</v>
      </c>
      <c r="DR23">
        <f t="shared" si="172"/>
        <v>2</v>
      </c>
      <c r="DS23">
        <f t="shared" si="172"/>
        <v>5</v>
      </c>
      <c r="DT23">
        <f t="shared" si="172"/>
        <v>3</v>
      </c>
      <c r="DU23">
        <f t="shared" si="172"/>
        <v>2</v>
      </c>
      <c r="DV23">
        <f t="shared" si="172"/>
        <v>5</v>
      </c>
      <c r="EE23">
        <f>SUM(DG23:DN23)</f>
        <v>29</v>
      </c>
      <c r="EF23">
        <f>SUM(DO23:DV23)</f>
        <v>29</v>
      </c>
      <c r="EH23">
        <f>DG23/EE23</f>
        <v>0.13793103448275862</v>
      </c>
      <c r="EI23">
        <f>DH23/EE23</f>
        <v>0.17241379310344829</v>
      </c>
      <c r="EJ23">
        <f>DI23/EE23</f>
        <v>0.10344827586206896</v>
      </c>
      <c r="EK23">
        <f>DJ23/EE23</f>
        <v>6.8965517241379309E-2</v>
      </c>
      <c r="EL23">
        <f>DK23/EE23</f>
        <v>0.17241379310344829</v>
      </c>
      <c r="EM23">
        <f>DL23/EE23</f>
        <v>0.10344827586206896</v>
      </c>
      <c r="EN23">
        <f>DM23/EE23</f>
        <v>6.8965517241379309E-2</v>
      </c>
      <c r="EO23">
        <f>DN23/EE23</f>
        <v>0.17241379310344829</v>
      </c>
      <c r="EP23">
        <f>DO23/EF23</f>
        <v>0.13793103448275862</v>
      </c>
      <c r="EQ23">
        <f>DP23/EF23</f>
        <v>0.17241379310344829</v>
      </c>
      <c r="ER23">
        <f>DQ23/EF23</f>
        <v>0.10344827586206896</v>
      </c>
      <c r="ES23">
        <f>DR23/EF23</f>
        <v>6.8965517241379309E-2</v>
      </c>
      <c r="ET23">
        <f>DS23/EF23</f>
        <v>0.17241379310344829</v>
      </c>
      <c r="EU23">
        <f>DT23/EF23</f>
        <v>0.10344827586206896</v>
      </c>
      <c r="EV23">
        <f>DU23/EF23</f>
        <v>6.8965517241379309E-2</v>
      </c>
      <c r="EW23">
        <f>DV23/EF23</f>
        <v>0.17241379310344829</v>
      </c>
      <c r="FF23">
        <f>F24/AD23*100</f>
        <v>115.71428571428571</v>
      </c>
      <c r="FG23">
        <f>G24/AE23*100</f>
        <v>85.714285714285708</v>
      </c>
      <c r="FH23">
        <f>H24/AF23*100</f>
        <v>43.2</v>
      </c>
      <c r="FI23">
        <f>I24/AG23*100</f>
        <v>38.433734939759034</v>
      </c>
      <c r="FJ23">
        <f>J24*100</f>
        <v>51</v>
      </c>
      <c r="FK23">
        <f t="shared" ref="FK23:FO23" si="173">K24/AI23*100</f>
        <v>33.333333333333336</v>
      </c>
      <c r="FL23">
        <f t="shared" si="173"/>
        <v>2.0833333333333335</v>
      </c>
      <c r="FM23">
        <f t="shared" si="173"/>
        <v>15.2</v>
      </c>
      <c r="FN23">
        <f t="shared" si="173"/>
        <v>103.14285714285714</v>
      </c>
      <c r="FO23">
        <f t="shared" si="173"/>
        <v>114.42857142857143</v>
      </c>
      <c r="FP23">
        <f t="shared" ref="FP23:FU23" si="174">P24/AN23*100</f>
        <v>51</v>
      </c>
      <c r="FQ23">
        <f t="shared" si="174"/>
        <v>44.578313253012048</v>
      </c>
      <c r="FR23">
        <f t="shared" si="174"/>
        <v>7052.6315789473683</v>
      </c>
      <c r="FS23">
        <f t="shared" si="174"/>
        <v>200</v>
      </c>
      <c r="FT23">
        <f t="shared" si="174"/>
        <v>2.0833333333333335</v>
      </c>
      <c r="FU23">
        <f t="shared" si="174"/>
        <v>11.4</v>
      </c>
      <c r="GD23">
        <f t="shared" ref="GD23:GS23" si="175">EH23*FF23</f>
        <v>15.960591133004925</v>
      </c>
      <c r="GE23">
        <f t="shared" si="175"/>
        <v>14.77832512315271</v>
      </c>
      <c r="GF23">
        <f t="shared" si="175"/>
        <v>4.4689655172413794</v>
      </c>
      <c r="GG23">
        <f t="shared" si="175"/>
        <v>2.6506024096385539</v>
      </c>
      <c r="GH23">
        <f t="shared" si="175"/>
        <v>8.793103448275863</v>
      </c>
      <c r="GI23">
        <f t="shared" si="175"/>
        <v>3.4482758620689657</v>
      </c>
      <c r="GJ23">
        <f t="shared" si="175"/>
        <v>0.14367816091954025</v>
      </c>
      <c r="GK23">
        <f t="shared" si="175"/>
        <v>2.6206896551724137</v>
      </c>
      <c r="GL23">
        <f t="shared" si="175"/>
        <v>14.226600985221674</v>
      </c>
      <c r="GM23">
        <f t="shared" si="175"/>
        <v>19.729064039408868</v>
      </c>
      <c r="GN23">
        <f t="shared" si="175"/>
        <v>5.2758620689655169</v>
      </c>
      <c r="GO23">
        <f t="shared" si="175"/>
        <v>3.0743664312422103</v>
      </c>
      <c r="GP23">
        <f t="shared" si="175"/>
        <v>1215.9709618874774</v>
      </c>
      <c r="GQ23">
        <f t="shared" si="175"/>
        <v>20.689655172413794</v>
      </c>
      <c r="GR23">
        <f t="shared" si="175"/>
        <v>0.14367816091954025</v>
      </c>
      <c r="GS23">
        <f t="shared" si="175"/>
        <v>1.9655172413793105</v>
      </c>
      <c r="HB23">
        <f>SUM(GD23:GK23)</f>
        <v>52.864231309474356</v>
      </c>
      <c r="HC23">
        <f>SUM(GL23:GS23)</f>
        <v>1281.0757059870282</v>
      </c>
      <c r="HE23" t="s">
        <v>86</v>
      </c>
      <c r="HF23" t="s">
        <v>87</v>
      </c>
    </row>
    <row r="24" spans="1:215" ht="15.6">
      <c r="F24" s="41">
        <v>8.1</v>
      </c>
      <c r="G24" s="42">
        <v>6</v>
      </c>
      <c r="H24" s="42">
        <v>216</v>
      </c>
      <c r="I24" s="42">
        <v>3.19</v>
      </c>
      <c r="J24">
        <v>0.51</v>
      </c>
      <c r="K24" s="42">
        <v>0.01</v>
      </c>
      <c r="L24">
        <v>0.01</v>
      </c>
      <c r="M24" s="46">
        <v>3.8</v>
      </c>
      <c r="N24" s="41">
        <v>7.22</v>
      </c>
      <c r="O24" s="42">
        <v>8.01</v>
      </c>
      <c r="P24" s="42">
        <v>255</v>
      </c>
      <c r="Q24" s="42">
        <v>3.7</v>
      </c>
      <c r="R24">
        <v>1.34</v>
      </c>
      <c r="S24" s="42">
        <v>0.06</v>
      </c>
      <c r="T24">
        <v>0.01</v>
      </c>
      <c r="U24" s="46">
        <v>2.85</v>
      </c>
      <c r="AD24">
        <v>7</v>
      </c>
      <c r="AE24">
        <v>7</v>
      </c>
      <c r="AF24">
        <v>500</v>
      </c>
      <c r="AG24">
        <v>8.3000000000000007</v>
      </c>
      <c r="AH24">
        <v>1.9E-2</v>
      </c>
      <c r="AI24">
        <v>0.03</v>
      </c>
      <c r="AJ24">
        <v>0.48</v>
      </c>
      <c r="AK24">
        <v>25</v>
      </c>
      <c r="AL24">
        <v>7</v>
      </c>
      <c r="AM24">
        <v>7</v>
      </c>
      <c r="AN24">
        <v>500</v>
      </c>
      <c r="AO24">
        <v>8.3000000000000007</v>
      </c>
      <c r="AP24">
        <v>1.9E-2</v>
      </c>
      <c r="AQ24">
        <v>0.03</v>
      </c>
      <c r="AR24">
        <v>0.48</v>
      </c>
      <c r="AS24">
        <v>25</v>
      </c>
      <c r="BB24" s="6">
        <v>4</v>
      </c>
      <c r="BC24" s="6">
        <v>5</v>
      </c>
      <c r="BD24" s="6">
        <v>3</v>
      </c>
      <c r="BE24" s="6">
        <v>2</v>
      </c>
      <c r="BF24" s="6">
        <v>5</v>
      </c>
      <c r="BG24" s="6">
        <v>3</v>
      </c>
      <c r="BH24" s="6">
        <v>2</v>
      </c>
      <c r="BI24" s="6">
        <v>5</v>
      </c>
      <c r="BJ24">
        <f t="shared" ref="BJ24:BJ27" si="176">SUM(BB24:BI24)</f>
        <v>29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I24">
        <v>1</v>
      </c>
      <c r="CJ24">
        <v>1</v>
      </c>
      <c r="CK24">
        <v>1</v>
      </c>
      <c r="CL24">
        <v>1</v>
      </c>
      <c r="CM24">
        <v>1</v>
      </c>
      <c r="CN24">
        <v>1</v>
      </c>
      <c r="CO24">
        <v>1</v>
      </c>
      <c r="CP24">
        <v>1</v>
      </c>
      <c r="CQ24">
        <v>1</v>
      </c>
      <c r="CR24">
        <v>1</v>
      </c>
      <c r="CS24">
        <v>1</v>
      </c>
      <c r="CT24">
        <v>1</v>
      </c>
      <c r="CU24">
        <v>1</v>
      </c>
      <c r="CV24">
        <v>1</v>
      </c>
      <c r="CW24">
        <v>1</v>
      </c>
      <c r="CX24">
        <v>1</v>
      </c>
      <c r="DG24">
        <f t="shared" ref="DG24:DG27" si="177">CI24*BB24</f>
        <v>4</v>
      </c>
      <c r="DH24">
        <f t="shared" ref="DH24:DH26" si="178">CJ24*BC24</f>
        <v>5</v>
      </c>
      <c r="DI24">
        <f t="shared" ref="DI24:DI27" si="179">CK24*BD24</f>
        <v>3</v>
      </c>
      <c r="DJ24">
        <f t="shared" ref="DJ24:DJ27" si="180">CL24*BE24</f>
        <v>2</v>
      </c>
      <c r="DK24">
        <f t="shared" ref="DK24:DK27" si="181">CM24*BF24</f>
        <v>5</v>
      </c>
      <c r="DL24">
        <f t="shared" ref="DL24:DL27" si="182">CN24*BG24</f>
        <v>3</v>
      </c>
      <c r="DM24">
        <f t="shared" ref="DM24:DM27" si="183">CO24*BH24</f>
        <v>2</v>
      </c>
      <c r="DN24">
        <f t="shared" ref="DN24:DN27" si="184">CP24*BI24</f>
        <v>5</v>
      </c>
      <c r="DO24">
        <f t="shared" ref="DO24:DO27" si="185">CQ24*BB24</f>
        <v>4</v>
      </c>
      <c r="DP24">
        <f t="shared" ref="DP24:DP27" si="186">CR24*BC24</f>
        <v>5</v>
      </c>
      <c r="DQ24">
        <f t="shared" ref="DQ24:DQ27" si="187">CS24*BD24</f>
        <v>3</v>
      </c>
      <c r="DR24">
        <f t="shared" ref="DR24:DR27" si="188">CT24*BE24</f>
        <v>2</v>
      </c>
      <c r="DS24">
        <f t="shared" ref="DS24:DS27" si="189">CU24*BF24</f>
        <v>5</v>
      </c>
      <c r="DT24">
        <f t="shared" ref="DT24:DT27" si="190">CV24*BG24</f>
        <v>3</v>
      </c>
      <c r="DU24">
        <f t="shared" ref="DU24:DU27" si="191">CW24*BH24</f>
        <v>2</v>
      </c>
      <c r="DV24">
        <f t="shared" ref="DV24:DV27" si="192">CX24*BI24</f>
        <v>5</v>
      </c>
      <c r="EE24">
        <f t="shared" ref="EE24:EE27" si="193">SUM(DG24:DN24)</f>
        <v>29</v>
      </c>
      <c r="EF24">
        <f t="shared" ref="EF24:EF27" si="194">SUM(DO24:DV24)</f>
        <v>29</v>
      </c>
      <c r="EH24">
        <f t="shared" ref="EH24:EH27" si="195">DG24/EE24</f>
        <v>0.13793103448275862</v>
      </c>
      <c r="EI24">
        <f t="shared" ref="EI24:EI27" si="196">DH24/EE24</f>
        <v>0.17241379310344829</v>
      </c>
      <c r="EJ24">
        <f t="shared" ref="EJ24:EJ27" si="197">DI24/EE24</f>
        <v>0.10344827586206896</v>
      </c>
      <c r="EK24">
        <f t="shared" ref="EK24:EK27" si="198">DJ24/EE24</f>
        <v>6.8965517241379309E-2</v>
      </c>
      <c r="EL24">
        <f t="shared" ref="EL24:EL27" si="199">DK24/EE24</f>
        <v>0.17241379310344829</v>
      </c>
      <c r="EM24">
        <f t="shared" ref="EM24:EM27" si="200">DL24/EE24</f>
        <v>0.10344827586206896</v>
      </c>
      <c r="EN24">
        <f t="shared" ref="EN24:EN27" si="201">DM24/EE24</f>
        <v>6.8965517241379309E-2</v>
      </c>
      <c r="EO24">
        <f t="shared" ref="EO24:EO27" si="202">DN24/EE24</f>
        <v>0.17241379310344829</v>
      </c>
      <c r="EP24">
        <f t="shared" ref="EP24:EP27" si="203">DO24/EF24</f>
        <v>0.13793103448275862</v>
      </c>
      <c r="EQ24">
        <f t="shared" ref="EQ24:EQ27" si="204">DP24/EF24</f>
        <v>0.17241379310344829</v>
      </c>
      <c r="ER24">
        <f t="shared" ref="ER24:ER27" si="205">DQ24/EF24</f>
        <v>0.10344827586206896</v>
      </c>
      <c r="ES24">
        <f t="shared" ref="ES24:ES27" si="206">DR24/EF24</f>
        <v>6.8965517241379309E-2</v>
      </c>
      <c r="ET24">
        <f t="shared" ref="ET24:ET27" si="207">DS24/EF24</f>
        <v>0.17241379310344829</v>
      </c>
      <c r="EU24">
        <f t="shared" ref="EU24:EU27" si="208">DT24/EF24</f>
        <v>0.10344827586206896</v>
      </c>
      <c r="EV24">
        <f t="shared" ref="EV24:EV27" si="209">DU24/EF24</f>
        <v>6.8965517241379309E-2</v>
      </c>
      <c r="EW24">
        <f t="shared" ref="EW24:EW27" si="210">DV24/EF24</f>
        <v>0.17241379310344829</v>
      </c>
      <c r="FF24">
        <f>F25/AD24*100</f>
        <v>95.714285714285722</v>
      </c>
      <c r="FG24">
        <f t="shared" ref="FG24:FG27" si="211">G25/AE24*100</f>
        <v>87.142857142857139</v>
      </c>
      <c r="FH24">
        <f t="shared" ref="FH24:FH27" si="212">H25/AF24*100</f>
        <v>34.4</v>
      </c>
      <c r="FI24">
        <f t="shared" ref="FI24:FI27" si="213">I25/AG24*100</f>
        <v>89.759036144578303</v>
      </c>
      <c r="FJ24">
        <f t="shared" ref="FJ24:FJ27" si="214">J25*100</f>
        <v>106</v>
      </c>
      <c r="FK24">
        <f t="shared" ref="FK24:FK27" si="215">K25/AI24*100</f>
        <v>100</v>
      </c>
      <c r="FL24">
        <f t="shared" ref="FL24:FL27" si="216">L25/AJ24*100</f>
        <v>0</v>
      </c>
      <c r="FM24">
        <f t="shared" ref="FM24:FM27" si="217">M25/AK24*100</f>
        <v>18.399999999999999</v>
      </c>
      <c r="FN24">
        <f t="shared" ref="FN24:FN27" si="218">N25/AL24*100</f>
        <v>91.428571428571431</v>
      </c>
      <c r="FO24">
        <f t="shared" ref="FO24:FO27" si="219">O25/AM24*100</f>
        <v>114.42857142857143</v>
      </c>
      <c r="FP24">
        <f t="shared" ref="FP24:FP27" si="220">P25/AN24*100</f>
        <v>28.060000000000002</v>
      </c>
      <c r="FQ24">
        <f t="shared" ref="FQ24:FQ27" si="221">Q25/AO24*100</f>
        <v>31.325301204819279</v>
      </c>
      <c r="FR24">
        <f t="shared" ref="FR24:FR27" si="222">R25/AP24*100</f>
        <v>1684.2105263157894</v>
      </c>
      <c r="FS24">
        <f t="shared" ref="FS24:FS27" si="223">S25/AQ24*100</f>
        <v>500</v>
      </c>
      <c r="FT24">
        <f t="shared" ref="FT24:FT27" si="224">T25/AR24*100</f>
        <v>2.0833333333333335</v>
      </c>
      <c r="FU24">
        <f t="shared" ref="FU24:FU27" si="225">U25/AS24*100</f>
        <v>10.36</v>
      </c>
      <c r="GD24">
        <f t="shared" ref="GD24:GD27" si="226">EH24*FF24</f>
        <v>13.201970443349754</v>
      </c>
      <c r="GE24">
        <f t="shared" ref="GE24:GE27" si="227">EI24*FG24</f>
        <v>15.024630541871922</v>
      </c>
      <c r="GF24">
        <f t="shared" ref="GF24:GF27" si="228">EJ24*FH24</f>
        <v>3.5586206896551724</v>
      </c>
      <c r="GG24">
        <f t="shared" ref="GG24:GG27" si="229">EK24*FI24</f>
        <v>6.1902783547985036</v>
      </c>
      <c r="GH24">
        <f t="shared" ref="GH24:GH27" si="230">EL24*FJ24</f>
        <v>18.27586206896552</v>
      </c>
      <c r="GI24">
        <f t="shared" ref="GI24:GI27" si="231">EM24*FK24</f>
        <v>10.344827586206897</v>
      </c>
      <c r="GJ24">
        <f t="shared" ref="GJ24:GJ27" si="232">EN24*FL24</f>
        <v>0</v>
      </c>
      <c r="GK24">
        <f t="shared" ref="GK24:GK27" si="233">EO24*FM24</f>
        <v>3.1724137931034484</v>
      </c>
      <c r="GL24">
        <f t="shared" ref="GL24:GL27" si="234">EP24*FN24</f>
        <v>12.610837438423646</v>
      </c>
      <c r="GM24">
        <f t="shared" ref="GM24:GM27" si="235">EQ24*FO24</f>
        <v>19.729064039408868</v>
      </c>
      <c r="GN24">
        <f t="shared" ref="GN24:GN27" si="236">ER24*FP24</f>
        <v>2.9027586206896552</v>
      </c>
      <c r="GO24">
        <f t="shared" ref="GO24:GO27" si="237">ES24*FQ24</f>
        <v>2.1603656003323639</v>
      </c>
      <c r="GP24">
        <f t="shared" ref="GP24:GP27" si="238">ET24*FR24</f>
        <v>290.38112522686026</v>
      </c>
      <c r="GQ24">
        <f t="shared" ref="GQ24:GQ27" si="239">EU24*FS24</f>
        <v>51.724137931034484</v>
      </c>
      <c r="GR24">
        <f t="shared" ref="GR24:GR27" si="240">EV24*FT24</f>
        <v>0.14367816091954025</v>
      </c>
      <c r="GS24">
        <f t="shared" ref="GS24:GS27" si="241">EW24*FU24</f>
        <v>1.7862068965517242</v>
      </c>
      <c r="HB24">
        <f t="shared" ref="HB24:HB27" si="242">SUM(GD24:GK24)</f>
        <v>69.768603477951203</v>
      </c>
      <c r="HC24">
        <f t="shared" ref="HC24:HC26" si="243">SUM(GL24:GS24)</f>
        <v>381.43817391422056</v>
      </c>
      <c r="HE24" t="s">
        <v>86</v>
      </c>
      <c r="HF24" t="s">
        <v>87</v>
      </c>
    </row>
    <row r="25" spans="1:215" ht="15.6">
      <c r="A25" s="2" t="s">
        <v>77</v>
      </c>
      <c r="F25" s="41">
        <v>6.7</v>
      </c>
      <c r="G25" s="42">
        <v>6.1</v>
      </c>
      <c r="H25" s="44">
        <v>172</v>
      </c>
      <c r="I25" s="44">
        <v>7.45</v>
      </c>
      <c r="J25">
        <v>1.06</v>
      </c>
      <c r="K25" s="42">
        <v>0.03</v>
      </c>
      <c r="L25">
        <v>0</v>
      </c>
      <c r="M25" s="46">
        <v>4.5999999999999996</v>
      </c>
      <c r="N25" s="41">
        <v>6.4</v>
      </c>
      <c r="O25" s="42">
        <v>8.01</v>
      </c>
      <c r="P25" s="42">
        <v>140.30000000000001</v>
      </c>
      <c r="Q25" s="42">
        <v>2.6</v>
      </c>
      <c r="R25">
        <v>0.32</v>
      </c>
      <c r="S25" s="42">
        <v>0.15</v>
      </c>
      <c r="T25">
        <v>0.01</v>
      </c>
      <c r="U25" s="46">
        <v>2.59</v>
      </c>
      <c r="AD25">
        <v>7</v>
      </c>
      <c r="AE25">
        <v>7</v>
      </c>
      <c r="AF25">
        <v>500</v>
      </c>
      <c r="AG25">
        <v>8.3000000000000007</v>
      </c>
      <c r="AH25">
        <v>1.9E-2</v>
      </c>
      <c r="AI25">
        <v>0.03</v>
      </c>
      <c r="AJ25">
        <v>0.48</v>
      </c>
      <c r="AK25">
        <v>25</v>
      </c>
      <c r="AL25">
        <v>7</v>
      </c>
      <c r="AM25">
        <v>7</v>
      </c>
      <c r="AN25">
        <v>500</v>
      </c>
      <c r="AO25">
        <v>8.3000000000000007</v>
      </c>
      <c r="AP25">
        <v>1.9E-2</v>
      </c>
      <c r="AQ25">
        <v>0.03</v>
      </c>
      <c r="AR25">
        <v>0.48</v>
      </c>
      <c r="AS25">
        <v>25</v>
      </c>
      <c r="BB25" s="6">
        <v>4</v>
      </c>
      <c r="BC25" s="6">
        <v>5</v>
      </c>
      <c r="BD25" s="6">
        <v>3</v>
      </c>
      <c r="BE25" s="6">
        <v>2</v>
      </c>
      <c r="BF25" s="6">
        <v>5</v>
      </c>
      <c r="BG25" s="6">
        <v>3</v>
      </c>
      <c r="BH25" s="6">
        <v>2</v>
      </c>
      <c r="BI25" s="6">
        <v>5</v>
      </c>
      <c r="BJ25">
        <f t="shared" si="176"/>
        <v>29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I25">
        <v>1</v>
      </c>
      <c r="CJ25">
        <v>1</v>
      </c>
      <c r="CK25">
        <v>1</v>
      </c>
      <c r="CL25">
        <v>1</v>
      </c>
      <c r="CM25">
        <v>1</v>
      </c>
      <c r="CN25">
        <v>1</v>
      </c>
      <c r="CO25">
        <v>1</v>
      </c>
      <c r="CP25">
        <v>1</v>
      </c>
      <c r="CQ25">
        <v>1</v>
      </c>
      <c r="CR25">
        <v>1</v>
      </c>
      <c r="CS25">
        <v>1</v>
      </c>
      <c r="CT25">
        <v>1</v>
      </c>
      <c r="CU25">
        <v>1</v>
      </c>
      <c r="CV25">
        <v>1</v>
      </c>
      <c r="CW25">
        <v>1</v>
      </c>
      <c r="CX25">
        <v>1</v>
      </c>
      <c r="DG25">
        <f t="shared" si="177"/>
        <v>4</v>
      </c>
      <c r="DH25">
        <f t="shared" si="178"/>
        <v>5</v>
      </c>
      <c r="DI25">
        <f t="shared" si="179"/>
        <v>3</v>
      </c>
      <c r="DJ25">
        <f t="shared" si="180"/>
        <v>2</v>
      </c>
      <c r="DK25">
        <f t="shared" si="181"/>
        <v>5</v>
      </c>
      <c r="DL25">
        <f t="shared" si="182"/>
        <v>3</v>
      </c>
      <c r="DM25">
        <f t="shared" si="183"/>
        <v>2</v>
      </c>
      <c r="DN25">
        <f t="shared" si="184"/>
        <v>5</v>
      </c>
      <c r="DO25">
        <f t="shared" si="185"/>
        <v>4</v>
      </c>
      <c r="DP25">
        <f t="shared" si="186"/>
        <v>5</v>
      </c>
      <c r="DQ25">
        <f t="shared" si="187"/>
        <v>3</v>
      </c>
      <c r="DR25">
        <f t="shared" si="188"/>
        <v>2</v>
      </c>
      <c r="DS25">
        <f t="shared" si="189"/>
        <v>5</v>
      </c>
      <c r="DT25">
        <f t="shared" si="190"/>
        <v>3</v>
      </c>
      <c r="DU25">
        <f t="shared" si="191"/>
        <v>2</v>
      </c>
      <c r="DV25">
        <f t="shared" si="192"/>
        <v>5</v>
      </c>
      <c r="EE25">
        <f t="shared" si="193"/>
        <v>29</v>
      </c>
      <c r="EF25">
        <f t="shared" si="194"/>
        <v>29</v>
      </c>
      <c r="EH25">
        <f>DG25/EE25</f>
        <v>0.13793103448275862</v>
      </c>
      <c r="EI25">
        <f t="shared" si="196"/>
        <v>0.17241379310344829</v>
      </c>
      <c r="EJ25">
        <f t="shared" si="197"/>
        <v>0.10344827586206896</v>
      </c>
      <c r="EK25">
        <f t="shared" si="198"/>
        <v>6.8965517241379309E-2</v>
      </c>
      <c r="EL25">
        <f t="shared" si="199"/>
        <v>0.17241379310344829</v>
      </c>
      <c r="EM25">
        <f t="shared" si="200"/>
        <v>0.10344827586206896</v>
      </c>
      <c r="EN25">
        <f t="shared" si="201"/>
        <v>6.8965517241379309E-2</v>
      </c>
      <c r="EO25">
        <f t="shared" si="202"/>
        <v>0.17241379310344829</v>
      </c>
      <c r="EP25">
        <f t="shared" si="203"/>
        <v>0.13793103448275862</v>
      </c>
      <c r="EQ25">
        <f t="shared" si="204"/>
        <v>0.17241379310344829</v>
      </c>
      <c r="ER25">
        <f t="shared" si="205"/>
        <v>0.10344827586206896</v>
      </c>
      <c r="ES25">
        <f t="shared" si="206"/>
        <v>6.8965517241379309E-2</v>
      </c>
      <c r="ET25">
        <f t="shared" si="207"/>
        <v>0.17241379310344829</v>
      </c>
      <c r="EU25">
        <f t="shared" si="208"/>
        <v>0.10344827586206896</v>
      </c>
      <c r="EV25">
        <f t="shared" si="209"/>
        <v>6.8965517241379309E-2</v>
      </c>
      <c r="EW25">
        <f t="shared" si="210"/>
        <v>0.17241379310344829</v>
      </c>
      <c r="FF25">
        <f t="shared" ref="FF25:FF27" si="244">F26/AD25*100</f>
        <v>97.142857142857139</v>
      </c>
      <c r="FG25">
        <f t="shared" si="211"/>
        <v>81.428571428571431</v>
      </c>
      <c r="FH25">
        <f t="shared" si="212"/>
        <v>38.800000000000004</v>
      </c>
      <c r="FI25">
        <f t="shared" si="213"/>
        <v>115.42168674698794</v>
      </c>
      <c r="FJ25">
        <f t="shared" si="214"/>
        <v>97</v>
      </c>
      <c r="FK25">
        <f t="shared" si="215"/>
        <v>10</v>
      </c>
      <c r="FL25">
        <f t="shared" si="216"/>
        <v>0</v>
      </c>
      <c r="FM25">
        <f t="shared" si="217"/>
        <v>14.000000000000002</v>
      </c>
      <c r="FN25">
        <f t="shared" si="218"/>
        <v>96.428571428571431</v>
      </c>
      <c r="FO25">
        <f t="shared" si="219"/>
        <v>107</v>
      </c>
      <c r="FP25">
        <f t="shared" si="220"/>
        <v>14.113999999999999</v>
      </c>
      <c r="FQ25">
        <f t="shared" si="221"/>
        <v>26.144578313253007</v>
      </c>
      <c r="FR25">
        <f t="shared" si="222"/>
        <v>736.84210526315792</v>
      </c>
      <c r="FS25">
        <f t="shared" si="223"/>
        <v>566.66666666666674</v>
      </c>
      <c r="FT25">
        <f t="shared" si="224"/>
        <v>0</v>
      </c>
      <c r="FU25">
        <f t="shared" si="225"/>
        <v>16.440000000000001</v>
      </c>
      <c r="GD25">
        <f t="shared" si="226"/>
        <v>13.399014778325123</v>
      </c>
      <c r="GE25">
        <f t="shared" si="227"/>
        <v>14.039408866995075</v>
      </c>
      <c r="GF25">
        <f t="shared" si="228"/>
        <v>4.0137931034482763</v>
      </c>
      <c r="GG25">
        <f t="shared" si="229"/>
        <v>7.9601163273784792</v>
      </c>
      <c r="GH25">
        <f t="shared" si="230"/>
        <v>16.724137931034484</v>
      </c>
      <c r="GI25">
        <f t="shared" si="231"/>
        <v>1.0344827586206897</v>
      </c>
      <c r="GJ25">
        <f t="shared" si="232"/>
        <v>0</v>
      </c>
      <c r="GK25">
        <f t="shared" si="233"/>
        <v>2.4137931034482762</v>
      </c>
      <c r="GL25">
        <f t="shared" si="234"/>
        <v>13.300492610837438</v>
      </c>
      <c r="GM25">
        <f t="shared" si="235"/>
        <v>18.448275862068968</v>
      </c>
      <c r="GN25">
        <f t="shared" si="236"/>
        <v>1.4600689655172412</v>
      </c>
      <c r="GO25">
        <f t="shared" si="237"/>
        <v>1.8030743664312419</v>
      </c>
      <c r="GP25">
        <f t="shared" si="238"/>
        <v>127.04174228675137</v>
      </c>
      <c r="GQ25">
        <f t="shared" si="239"/>
        <v>58.62068965517242</v>
      </c>
      <c r="GR25">
        <f t="shared" si="240"/>
        <v>0</v>
      </c>
      <c r="GS25">
        <f t="shared" si="241"/>
        <v>2.8344827586206902</v>
      </c>
      <c r="HB25">
        <f t="shared" si="242"/>
        <v>59.584746869250402</v>
      </c>
      <c r="HC25">
        <f t="shared" si="243"/>
        <v>223.50882650539936</v>
      </c>
      <c r="HE25" t="s">
        <v>86</v>
      </c>
      <c r="HF25" t="s">
        <v>87</v>
      </c>
    </row>
    <row r="26" spans="1:215" ht="15.6">
      <c r="A26" s="2" t="s">
        <v>78</v>
      </c>
      <c r="F26" s="41">
        <v>6.8</v>
      </c>
      <c r="G26" s="42">
        <v>5.7</v>
      </c>
      <c r="H26" s="42">
        <v>194</v>
      </c>
      <c r="I26" s="42">
        <v>9.58</v>
      </c>
      <c r="J26">
        <v>0.97</v>
      </c>
      <c r="K26" s="42">
        <v>3.0000000000000001E-3</v>
      </c>
      <c r="L26">
        <v>0</v>
      </c>
      <c r="M26" s="46">
        <v>3.5</v>
      </c>
      <c r="N26" s="41">
        <v>6.75</v>
      </c>
      <c r="O26" s="42">
        <v>7.49</v>
      </c>
      <c r="P26" s="42">
        <v>70.569999999999993</v>
      </c>
      <c r="Q26" s="42">
        <v>2.17</v>
      </c>
      <c r="R26">
        <v>0.14000000000000001</v>
      </c>
      <c r="S26" s="42">
        <v>0.17</v>
      </c>
      <c r="T26">
        <v>0</v>
      </c>
      <c r="U26" s="46">
        <v>4.1100000000000003</v>
      </c>
      <c r="AD26">
        <v>7</v>
      </c>
      <c r="AE26">
        <v>7</v>
      </c>
      <c r="AF26">
        <v>500</v>
      </c>
      <c r="AG26">
        <v>8.3000000000000007</v>
      </c>
      <c r="AH26">
        <v>1.9E-2</v>
      </c>
      <c r="AI26">
        <v>0.03</v>
      </c>
      <c r="AJ26">
        <v>0.48</v>
      </c>
      <c r="AK26">
        <v>25</v>
      </c>
      <c r="AL26">
        <v>7</v>
      </c>
      <c r="AM26">
        <v>7</v>
      </c>
      <c r="AN26">
        <v>500</v>
      </c>
      <c r="AO26">
        <v>8.3000000000000007</v>
      </c>
      <c r="AP26">
        <v>1.9E-2</v>
      </c>
      <c r="AQ26">
        <v>0.03</v>
      </c>
      <c r="AR26">
        <v>0.48</v>
      </c>
      <c r="AS26">
        <v>25</v>
      </c>
      <c r="BB26" s="6">
        <v>4</v>
      </c>
      <c r="BC26" s="6">
        <v>5</v>
      </c>
      <c r="BD26" s="6">
        <v>3</v>
      </c>
      <c r="BE26" s="6">
        <v>2</v>
      </c>
      <c r="BF26" s="6">
        <v>5</v>
      </c>
      <c r="BG26" s="6">
        <v>3</v>
      </c>
      <c r="BH26" s="6">
        <v>2</v>
      </c>
      <c r="BI26" s="6">
        <v>5</v>
      </c>
      <c r="BJ26">
        <f t="shared" si="176"/>
        <v>29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I26">
        <v>1</v>
      </c>
      <c r="CJ26">
        <v>1</v>
      </c>
      <c r="CK26">
        <v>1</v>
      </c>
      <c r="CL26">
        <v>1</v>
      </c>
      <c r="CM26">
        <v>1</v>
      </c>
      <c r="CN26">
        <v>1</v>
      </c>
      <c r="CO26">
        <v>1</v>
      </c>
      <c r="CP26">
        <v>1</v>
      </c>
      <c r="CQ26">
        <v>1</v>
      </c>
      <c r="CR26">
        <v>1</v>
      </c>
      <c r="CS26">
        <v>1</v>
      </c>
      <c r="CT26">
        <v>1</v>
      </c>
      <c r="CU26">
        <v>1</v>
      </c>
      <c r="CV26">
        <v>1</v>
      </c>
      <c r="CW26">
        <v>1</v>
      </c>
      <c r="CX26">
        <v>1</v>
      </c>
      <c r="DG26">
        <f t="shared" si="177"/>
        <v>4</v>
      </c>
      <c r="DH26">
        <f t="shared" si="178"/>
        <v>5</v>
      </c>
      <c r="DI26">
        <f t="shared" si="179"/>
        <v>3</v>
      </c>
      <c r="DJ26">
        <f t="shared" si="180"/>
        <v>2</v>
      </c>
      <c r="DK26">
        <f t="shared" si="181"/>
        <v>5</v>
      </c>
      <c r="DL26">
        <f t="shared" si="182"/>
        <v>3</v>
      </c>
      <c r="DM26">
        <f t="shared" si="183"/>
        <v>2</v>
      </c>
      <c r="DN26">
        <f t="shared" si="184"/>
        <v>5</v>
      </c>
      <c r="DO26">
        <f t="shared" si="185"/>
        <v>4</v>
      </c>
      <c r="DP26">
        <f t="shared" si="186"/>
        <v>5</v>
      </c>
      <c r="DQ26">
        <f t="shared" si="187"/>
        <v>3</v>
      </c>
      <c r="DR26">
        <f t="shared" si="188"/>
        <v>2</v>
      </c>
      <c r="DS26">
        <f t="shared" si="189"/>
        <v>5</v>
      </c>
      <c r="DT26">
        <f t="shared" si="190"/>
        <v>3</v>
      </c>
      <c r="DU26">
        <f t="shared" si="191"/>
        <v>2</v>
      </c>
      <c r="DV26">
        <f t="shared" si="192"/>
        <v>5</v>
      </c>
      <c r="EE26">
        <f t="shared" si="193"/>
        <v>29</v>
      </c>
      <c r="EF26">
        <f t="shared" si="194"/>
        <v>29</v>
      </c>
      <c r="EH26">
        <f t="shared" si="195"/>
        <v>0.13793103448275862</v>
      </c>
      <c r="EI26">
        <f t="shared" si="196"/>
        <v>0.17241379310344829</v>
      </c>
      <c r="EJ26">
        <f t="shared" si="197"/>
        <v>0.10344827586206896</v>
      </c>
      <c r="EK26">
        <f t="shared" si="198"/>
        <v>6.8965517241379309E-2</v>
      </c>
      <c r="EL26">
        <f t="shared" si="199"/>
        <v>0.17241379310344829</v>
      </c>
      <c r="EM26">
        <f t="shared" si="200"/>
        <v>0.10344827586206896</v>
      </c>
      <c r="EN26">
        <f t="shared" si="201"/>
        <v>6.8965517241379309E-2</v>
      </c>
      <c r="EO26">
        <f t="shared" si="202"/>
        <v>0.17241379310344829</v>
      </c>
      <c r="EP26">
        <f t="shared" si="203"/>
        <v>0.13793103448275862</v>
      </c>
      <c r="EQ26">
        <f t="shared" si="204"/>
        <v>0.17241379310344829</v>
      </c>
      <c r="ER26">
        <f t="shared" si="205"/>
        <v>0.10344827586206896</v>
      </c>
      <c r="ES26">
        <f t="shared" si="206"/>
        <v>6.8965517241379309E-2</v>
      </c>
      <c r="ET26">
        <f t="shared" si="207"/>
        <v>0.17241379310344829</v>
      </c>
      <c r="EU26">
        <f t="shared" si="208"/>
        <v>0.10344827586206896</v>
      </c>
      <c r="EV26">
        <f t="shared" si="209"/>
        <v>6.8965517241379309E-2</v>
      </c>
      <c r="EW26">
        <f t="shared" si="210"/>
        <v>0.17241379310344829</v>
      </c>
      <c r="FF26">
        <f t="shared" si="244"/>
        <v>97.142857142857139</v>
      </c>
      <c r="FG26">
        <f t="shared" si="211"/>
        <v>81.428571428571431</v>
      </c>
      <c r="FH26">
        <f t="shared" si="212"/>
        <v>37.6</v>
      </c>
      <c r="FI26">
        <f t="shared" si="213"/>
        <v>117.10843373493975</v>
      </c>
      <c r="FJ26">
        <f t="shared" si="214"/>
        <v>131</v>
      </c>
      <c r="FK26">
        <f t="shared" si="215"/>
        <v>3.3333333333333335</v>
      </c>
      <c r="FL26">
        <f t="shared" si="216"/>
        <v>10.416666666666668</v>
      </c>
      <c r="FM26">
        <f t="shared" si="217"/>
        <v>30.8</v>
      </c>
      <c r="FN26">
        <f t="shared" si="218"/>
        <v>93.857142857142861</v>
      </c>
      <c r="FO26">
        <f t="shared" si="219"/>
        <v>97.857142857142847</v>
      </c>
      <c r="FP26">
        <f t="shared" si="220"/>
        <v>14.399999999999999</v>
      </c>
      <c r="FQ26">
        <f t="shared" si="221"/>
        <v>15.301204819277107</v>
      </c>
      <c r="FR26">
        <f t="shared" si="222"/>
        <v>0</v>
      </c>
      <c r="FS26">
        <f t="shared" si="223"/>
        <v>366.66666666666669</v>
      </c>
      <c r="FT26">
        <f t="shared" si="224"/>
        <v>0</v>
      </c>
      <c r="FU26">
        <f t="shared" si="225"/>
        <v>10.119999999999999</v>
      </c>
      <c r="GD26">
        <f t="shared" si="226"/>
        <v>13.399014778325123</v>
      </c>
      <c r="GE26">
        <f t="shared" si="227"/>
        <v>14.039408866995075</v>
      </c>
      <c r="GF26">
        <f t="shared" si="228"/>
        <v>3.8896551724137933</v>
      </c>
      <c r="GG26">
        <f t="shared" si="229"/>
        <v>8.0764437058579137</v>
      </c>
      <c r="GH26">
        <f t="shared" si="230"/>
        <v>22.586206896551726</v>
      </c>
      <c r="GI26">
        <f t="shared" si="231"/>
        <v>0.34482758620689657</v>
      </c>
      <c r="GJ26">
        <f t="shared" si="232"/>
        <v>0.71839080459770122</v>
      </c>
      <c r="GK26">
        <f t="shared" si="233"/>
        <v>5.3103448275862073</v>
      </c>
      <c r="GL26">
        <f t="shared" si="234"/>
        <v>12.945812807881774</v>
      </c>
      <c r="GM26">
        <f t="shared" si="235"/>
        <v>16.871921182266011</v>
      </c>
      <c r="GN26">
        <f t="shared" si="236"/>
        <v>1.489655172413793</v>
      </c>
      <c r="GO26">
        <f t="shared" si="237"/>
        <v>1.0552555047777314</v>
      </c>
      <c r="GP26">
        <f t="shared" si="238"/>
        <v>0</v>
      </c>
      <c r="GQ26">
        <f t="shared" si="239"/>
        <v>37.931034482758619</v>
      </c>
      <c r="GR26">
        <f t="shared" si="240"/>
        <v>0</v>
      </c>
      <c r="GS26">
        <f t="shared" si="241"/>
        <v>1.7448275862068965</v>
      </c>
      <c r="HB26">
        <f t="shared" si="242"/>
        <v>68.364292638534451</v>
      </c>
      <c r="HC26">
        <f t="shared" si="243"/>
        <v>72.038506736304825</v>
      </c>
      <c r="HE26" t="s">
        <v>86</v>
      </c>
      <c r="HF26" t="s">
        <v>86</v>
      </c>
    </row>
    <row r="27" spans="1:215" ht="15.6">
      <c r="A27" s="2" t="s">
        <v>79</v>
      </c>
      <c r="F27" s="41">
        <v>6.8</v>
      </c>
      <c r="G27" s="42">
        <v>5.7</v>
      </c>
      <c r="H27" s="42">
        <v>188</v>
      </c>
      <c r="I27" s="42">
        <v>9.7200000000000006</v>
      </c>
      <c r="J27">
        <v>1.31</v>
      </c>
      <c r="K27" s="42">
        <v>1E-3</v>
      </c>
      <c r="L27">
        <v>0.05</v>
      </c>
      <c r="M27" s="46">
        <v>7.7</v>
      </c>
      <c r="N27" s="41">
        <v>6.57</v>
      </c>
      <c r="O27" s="42">
        <v>6.85</v>
      </c>
      <c r="P27" s="42">
        <v>72</v>
      </c>
      <c r="Q27" s="42">
        <v>1.27</v>
      </c>
      <c r="R27">
        <v>0</v>
      </c>
      <c r="S27" s="42">
        <v>0.11</v>
      </c>
      <c r="T27">
        <v>0</v>
      </c>
      <c r="U27" s="46">
        <v>2.5299999999999998</v>
      </c>
      <c r="AD27">
        <v>7</v>
      </c>
      <c r="AE27">
        <v>7</v>
      </c>
      <c r="AF27">
        <v>500</v>
      </c>
      <c r="AG27">
        <v>8.3000000000000007</v>
      </c>
      <c r="AH27">
        <v>1.9E-2</v>
      </c>
      <c r="AI27">
        <v>0.03</v>
      </c>
      <c r="AJ27">
        <v>0.48</v>
      </c>
      <c r="AK27">
        <v>25</v>
      </c>
      <c r="AL27">
        <v>7</v>
      </c>
      <c r="AM27">
        <v>7</v>
      </c>
      <c r="AN27">
        <v>500</v>
      </c>
      <c r="AO27">
        <v>8.3000000000000007</v>
      </c>
      <c r="AP27">
        <v>1.9E-2</v>
      </c>
      <c r="AQ27">
        <v>0.03</v>
      </c>
      <c r="AR27">
        <v>0.48</v>
      </c>
      <c r="AS27">
        <v>25</v>
      </c>
      <c r="BB27" s="6">
        <v>4</v>
      </c>
      <c r="BC27" s="6">
        <v>5</v>
      </c>
      <c r="BD27" s="6">
        <v>3</v>
      </c>
      <c r="BE27" s="6">
        <v>2</v>
      </c>
      <c r="BF27" s="6">
        <v>5</v>
      </c>
      <c r="BG27" s="6">
        <v>3</v>
      </c>
      <c r="BH27" s="6">
        <v>2</v>
      </c>
      <c r="BI27" s="6">
        <v>5</v>
      </c>
      <c r="BJ27">
        <f t="shared" si="176"/>
        <v>29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I27">
        <v>1</v>
      </c>
      <c r="CJ27">
        <v>1</v>
      </c>
      <c r="CK27">
        <v>1</v>
      </c>
      <c r="CL27">
        <v>1</v>
      </c>
      <c r="CM27">
        <v>1</v>
      </c>
      <c r="CN27">
        <v>1</v>
      </c>
      <c r="CO27">
        <v>1</v>
      </c>
      <c r="CP27">
        <v>1</v>
      </c>
      <c r="CQ27">
        <v>1</v>
      </c>
      <c r="CR27">
        <v>1</v>
      </c>
      <c r="CS27">
        <v>1</v>
      </c>
      <c r="CT27">
        <v>1</v>
      </c>
      <c r="CU27">
        <v>1</v>
      </c>
      <c r="CV27">
        <v>1</v>
      </c>
      <c r="CW27">
        <v>1</v>
      </c>
      <c r="CX27">
        <v>1</v>
      </c>
      <c r="DG27">
        <f t="shared" si="177"/>
        <v>4</v>
      </c>
      <c r="DH27">
        <f>CJ27*BC27</f>
        <v>5</v>
      </c>
      <c r="DI27">
        <f t="shared" si="179"/>
        <v>3</v>
      </c>
      <c r="DJ27">
        <f t="shared" si="180"/>
        <v>2</v>
      </c>
      <c r="DK27">
        <f t="shared" si="181"/>
        <v>5</v>
      </c>
      <c r="DL27">
        <f t="shared" si="182"/>
        <v>3</v>
      </c>
      <c r="DM27">
        <f t="shared" si="183"/>
        <v>2</v>
      </c>
      <c r="DN27">
        <f t="shared" si="184"/>
        <v>5</v>
      </c>
      <c r="DO27">
        <f t="shared" si="185"/>
        <v>4</v>
      </c>
      <c r="DP27">
        <f t="shared" si="186"/>
        <v>5</v>
      </c>
      <c r="DQ27">
        <f t="shared" si="187"/>
        <v>3</v>
      </c>
      <c r="DR27">
        <f t="shared" si="188"/>
        <v>2</v>
      </c>
      <c r="DS27">
        <f t="shared" si="189"/>
        <v>5</v>
      </c>
      <c r="DT27">
        <f t="shared" si="190"/>
        <v>3</v>
      </c>
      <c r="DU27">
        <f t="shared" si="191"/>
        <v>2</v>
      </c>
      <c r="DV27">
        <f t="shared" si="192"/>
        <v>5</v>
      </c>
      <c r="EE27">
        <f t="shared" si="193"/>
        <v>29</v>
      </c>
      <c r="EF27">
        <f t="shared" si="194"/>
        <v>29</v>
      </c>
      <c r="EH27">
        <f t="shared" si="195"/>
        <v>0.13793103448275862</v>
      </c>
      <c r="EI27">
        <f t="shared" si="196"/>
        <v>0.17241379310344829</v>
      </c>
      <c r="EJ27">
        <f t="shared" si="197"/>
        <v>0.10344827586206896</v>
      </c>
      <c r="EK27">
        <f t="shared" si="198"/>
        <v>6.8965517241379309E-2</v>
      </c>
      <c r="EL27">
        <f t="shared" si="199"/>
        <v>0.17241379310344829</v>
      </c>
      <c r="EM27">
        <f t="shared" si="200"/>
        <v>0.10344827586206896</v>
      </c>
      <c r="EN27">
        <f t="shared" si="201"/>
        <v>6.8965517241379309E-2</v>
      </c>
      <c r="EO27">
        <f t="shared" si="202"/>
        <v>0.17241379310344829</v>
      </c>
      <c r="EP27">
        <f t="shared" si="203"/>
        <v>0.13793103448275862</v>
      </c>
      <c r="EQ27">
        <f t="shared" si="204"/>
        <v>0.17241379310344829</v>
      </c>
      <c r="ER27">
        <f t="shared" si="205"/>
        <v>0.10344827586206896</v>
      </c>
      <c r="ES27">
        <f t="shared" si="206"/>
        <v>6.8965517241379309E-2</v>
      </c>
      <c r="ET27">
        <f t="shared" si="207"/>
        <v>0.17241379310344829</v>
      </c>
      <c r="EU27">
        <f t="shared" si="208"/>
        <v>0.10344827586206896</v>
      </c>
      <c r="EV27">
        <f t="shared" si="209"/>
        <v>6.8965517241379309E-2</v>
      </c>
      <c r="EW27">
        <f t="shared" si="210"/>
        <v>0.17241379310344829</v>
      </c>
      <c r="FF27">
        <f t="shared" si="244"/>
        <v>111.42857142857143</v>
      </c>
      <c r="FG27">
        <f t="shared" si="211"/>
        <v>84.285714285714292</v>
      </c>
      <c r="FH27">
        <f t="shared" si="212"/>
        <v>103.60000000000001</v>
      </c>
      <c r="FI27">
        <f t="shared" si="213"/>
        <v>42.168674698795179</v>
      </c>
      <c r="FJ27">
        <f t="shared" si="214"/>
        <v>98</v>
      </c>
      <c r="FK27">
        <f t="shared" si="215"/>
        <v>33.333333333333336</v>
      </c>
      <c r="FL27">
        <f t="shared" si="216"/>
        <v>0</v>
      </c>
      <c r="FM27">
        <f t="shared" si="217"/>
        <v>12.8</v>
      </c>
      <c r="FN27">
        <f t="shared" si="218"/>
        <v>110.99999999999999</v>
      </c>
      <c r="FO27">
        <f t="shared" si="219"/>
        <v>119.57142857142856</v>
      </c>
      <c r="FP27">
        <f t="shared" si="220"/>
        <v>0.34599999999999997</v>
      </c>
      <c r="FQ27">
        <f t="shared" si="221"/>
        <v>35.903614457831324</v>
      </c>
      <c r="FR27">
        <f t="shared" si="222"/>
        <v>5526.3157894736842</v>
      </c>
      <c r="FS27">
        <f t="shared" si="223"/>
        <v>133.33333333333334</v>
      </c>
      <c r="FT27">
        <f t="shared" si="224"/>
        <v>0</v>
      </c>
      <c r="FU27">
        <f t="shared" si="225"/>
        <v>6.92</v>
      </c>
      <c r="GD27">
        <f t="shared" si="226"/>
        <v>15.369458128078819</v>
      </c>
      <c r="GE27">
        <f t="shared" si="227"/>
        <v>14.5320197044335</v>
      </c>
      <c r="GF27">
        <f t="shared" si="228"/>
        <v>10.717241379310346</v>
      </c>
      <c r="GG27">
        <f t="shared" si="229"/>
        <v>2.9081844619858743</v>
      </c>
      <c r="GH27">
        <f t="shared" si="230"/>
        <v>16.896551724137932</v>
      </c>
      <c r="GI27">
        <f t="shared" si="231"/>
        <v>3.4482758620689657</v>
      </c>
      <c r="GJ27">
        <f t="shared" si="232"/>
        <v>0</v>
      </c>
      <c r="GK27">
        <f t="shared" si="233"/>
        <v>2.2068965517241383</v>
      </c>
      <c r="GL27">
        <f t="shared" si="234"/>
        <v>15.310344827586205</v>
      </c>
      <c r="GM27">
        <f t="shared" si="235"/>
        <v>20.615763546798028</v>
      </c>
      <c r="GN27">
        <f t="shared" si="236"/>
        <v>3.5793103448275861E-2</v>
      </c>
      <c r="GO27">
        <f t="shared" si="237"/>
        <v>2.4761113419194016</v>
      </c>
      <c r="GP27">
        <f t="shared" si="238"/>
        <v>952.81306715063522</v>
      </c>
      <c r="GQ27">
        <f t="shared" si="239"/>
        <v>13.793103448275863</v>
      </c>
      <c r="GR27">
        <f t="shared" si="240"/>
        <v>0</v>
      </c>
      <c r="GS27">
        <f t="shared" si="241"/>
        <v>1.1931034482758622</v>
      </c>
      <c r="HB27">
        <f t="shared" si="242"/>
        <v>66.07862781173958</v>
      </c>
      <c r="HC27">
        <f>SUM(GL27:GS27)</f>
        <v>1006.2372868669388</v>
      </c>
      <c r="HE27" t="s">
        <v>86</v>
      </c>
      <c r="HF27" t="s">
        <v>87</v>
      </c>
    </row>
    <row r="28" spans="1:215" ht="16.2" thickBot="1">
      <c r="A28" s="2" t="s">
        <v>80</v>
      </c>
      <c r="F28" s="41">
        <v>7.8</v>
      </c>
      <c r="G28" s="43">
        <v>5.9</v>
      </c>
      <c r="H28" s="43">
        <v>518</v>
      </c>
      <c r="I28" s="43">
        <v>3.5</v>
      </c>
      <c r="J28">
        <v>0.98</v>
      </c>
      <c r="K28" s="43">
        <v>0.01</v>
      </c>
      <c r="L28">
        <v>0</v>
      </c>
      <c r="M28" s="45">
        <v>3.2</v>
      </c>
      <c r="N28" s="41">
        <v>7.77</v>
      </c>
      <c r="O28" s="43">
        <v>8.3699999999999992</v>
      </c>
      <c r="P28" s="45">
        <v>1.73</v>
      </c>
      <c r="Q28" s="43">
        <v>2.98</v>
      </c>
      <c r="R28">
        <v>1.05</v>
      </c>
      <c r="S28" s="43">
        <v>0.04</v>
      </c>
      <c r="T28">
        <v>0</v>
      </c>
      <c r="U28" s="45">
        <v>1.73</v>
      </c>
      <c r="AD28">
        <v>7</v>
      </c>
      <c r="AE28">
        <v>7</v>
      </c>
      <c r="AF28">
        <v>500</v>
      </c>
      <c r="AG28">
        <v>8.3000000000000007</v>
      </c>
      <c r="AH28">
        <v>1.9E-2</v>
      </c>
      <c r="AI28">
        <v>0.03</v>
      </c>
      <c r="AJ28">
        <v>0.48</v>
      </c>
      <c r="AK28">
        <v>25</v>
      </c>
      <c r="AL28">
        <v>7</v>
      </c>
      <c r="AM28">
        <v>7</v>
      </c>
      <c r="AN28">
        <v>500</v>
      </c>
      <c r="AO28">
        <v>8.3000000000000007</v>
      </c>
      <c r="AP28">
        <v>1.9E-2</v>
      </c>
      <c r="AQ28">
        <v>0.03</v>
      </c>
      <c r="AR28">
        <v>0.48</v>
      </c>
      <c r="AS28">
        <v>25</v>
      </c>
    </row>
    <row r="29" spans="1:215">
      <c r="A29" s="2" t="s">
        <v>81</v>
      </c>
    </row>
    <row r="33" spans="5:9" ht="15.6">
      <c r="E33" s="28" t="s">
        <v>31</v>
      </c>
      <c r="F33" s="41">
        <v>8.1</v>
      </c>
    </row>
    <row r="34" spans="5:9" ht="15">
      <c r="E34" s="28" t="s">
        <v>30</v>
      </c>
      <c r="F34" s="42">
        <v>6</v>
      </c>
    </row>
    <row r="35" spans="5:9" ht="15">
      <c r="E35" s="28" t="s">
        <v>29</v>
      </c>
      <c r="F35" s="42">
        <v>216</v>
      </c>
    </row>
    <row r="36" spans="5:9" ht="15">
      <c r="E36" s="28" t="s">
        <v>28</v>
      </c>
      <c r="F36" s="42">
        <v>3.19</v>
      </c>
    </row>
    <row r="37" spans="5:9">
      <c r="E37" s="29" t="s">
        <v>27</v>
      </c>
      <c r="F37">
        <v>0.51</v>
      </c>
    </row>
    <row r="38" spans="5:9" ht="15">
      <c r="E38" s="28" t="s">
        <v>26</v>
      </c>
      <c r="F38" s="42">
        <v>0.01</v>
      </c>
    </row>
    <row r="39" spans="5:9">
      <c r="E39" s="28" t="s">
        <v>25</v>
      </c>
      <c r="F39">
        <v>0.01</v>
      </c>
    </row>
    <row r="40" spans="5:9" ht="15.6">
      <c r="E40" s="28" t="s">
        <v>24</v>
      </c>
      <c r="F40" s="46">
        <v>3.8</v>
      </c>
    </row>
    <row r="43" spans="5:9">
      <c r="I43">
        <f>6.5+8.5</f>
        <v>15</v>
      </c>
    </row>
    <row r="44" spans="5:9">
      <c r="I44">
        <f>I43/2</f>
        <v>7.5</v>
      </c>
    </row>
  </sheetData>
  <mergeCells count="44">
    <mergeCell ref="FV2:GC2"/>
    <mergeCell ref="GD2:GK2"/>
    <mergeCell ref="GL2:GS2"/>
    <mergeCell ref="HB1:HD2"/>
    <mergeCell ref="HE1:HG2"/>
    <mergeCell ref="FF1:GC1"/>
    <mergeCell ref="GD1:HA1"/>
    <mergeCell ref="GT2:HA2"/>
    <mergeCell ref="CI1:DF1"/>
    <mergeCell ref="DG1:ED1"/>
    <mergeCell ref="CY2:DF2"/>
    <mergeCell ref="DG2:DN2"/>
    <mergeCell ref="DO2:DV2"/>
    <mergeCell ref="EP2:EW2"/>
    <mergeCell ref="EX2:FE2"/>
    <mergeCell ref="FF2:FM2"/>
    <mergeCell ref="FN2:FU2"/>
    <mergeCell ref="EE1:EG2"/>
    <mergeCell ref="EH1:FE1"/>
    <mergeCell ref="F1:AC1"/>
    <mergeCell ref="AD1:BA1"/>
    <mergeCell ref="BB1:BJ2"/>
    <mergeCell ref="BK1:CH1"/>
    <mergeCell ref="AL2:AS2"/>
    <mergeCell ref="AT2:BA2"/>
    <mergeCell ref="BK2:BR2"/>
    <mergeCell ref="CA2:CH2"/>
    <mergeCell ref="AD2:AK2"/>
    <mergeCell ref="BS2:BZ2"/>
    <mergeCell ref="V3:AC3"/>
    <mergeCell ref="DW2:ED2"/>
    <mergeCell ref="EH2:EO2"/>
    <mergeCell ref="CI2:CP2"/>
    <mergeCell ref="CQ2:CX2"/>
    <mergeCell ref="A4:A6"/>
    <mergeCell ref="A7:A15"/>
    <mergeCell ref="A16:A20"/>
    <mergeCell ref="F3:M3"/>
    <mergeCell ref="N3:U3"/>
    <mergeCell ref="A2:A3"/>
    <mergeCell ref="B2:B3"/>
    <mergeCell ref="C2:C3"/>
    <mergeCell ref="D2:D3"/>
    <mergeCell ref="E2:E3"/>
  </mergeCells>
  <conditionalFormatting sqref="HE23:HE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7822FAF0-BCA0-4E4B-BD01-F76839A1B170}">
            <x14:iconSet showValue="0" custom="1">
              <x14:cfvo type="percent">
                <xm:f>0</xm:f>
              </x14:cfvo>
              <x14:cfvo type="percent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HF1:HF2 HF21:HF1048576</xm:sqref>
        </x14:conditionalFormatting>
        <x14:conditionalFormatting xmlns:xm="http://schemas.microsoft.com/office/excel/2006/main">
          <x14:cfRule type="iconSet" priority="3" id="{3A4D0375-EB16-48AB-BF20-3EB94E69D276}">
            <x14:iconSet showValue="0" custom="1">
              <x14:cfvo type="percent">
                <xm:f>0</xm:f>
              </x14:cfvo>
              <x14:cfvo type="num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HG21:HG1048576 HG1:HG2</xm:sqref>
        </x14:conditionalFormatting>
        <x14:conditionalFormatting xmlns:xm="http://schemas.microsoft.com/office/excel/2006/main">
          <x14:cfRule type="iconSet" priority="5" id="{2656616E-477A-42FD-ABEF-7DC49BC4350A}">
            <x14:iconSet showValue="0" custom="1">
              <x14:cfvo type="percent">
                <xm:f>0</xm:f>
              </x14:cfvo>
              <x14:cfvo type="num">
                <xm:f>75</xm:f>
              </x14:cfvo>
              <x14:cfvo type="num">
                <xm:f>100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HE4:HG20 HE21:HE1048576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G7" sqref="G7"/>
    </sheetView>
  </sheetViews>
  <sheetFormatPr defaultRowHeight="14.4"/>
  <cols>
    <col min="6" max="6" width="12.6640625" customWidth="1"/>
    <col min="7" max="7" width="39.5546875" customWidth="1"/>
  </cols>
  <sheetData>
    <row r="1" spans="2:10" ht="15" thickBot="1"/>
    <row r="2" spans="2:10" ht="16.2" thickBot="1">
      <c r="B2" s="401" t="s">
        <v>49</v>
      </c>
      <c r="C2" s="403" t="s">
        <v>50</v>
      </c>
      <c r="D2" s="404"/>
      <c r="E2" s="401" t="s">
        <v>51</v>
      </c>
      <c r="F2" s="405" t="s">
        <v>52</v>
      </c>
      <c r="G2" s="405" t="s">
        <v>53</v>
      </c>
    </row>
    <row r="3" spans="2:10" ht="31.8" thickBot="1">
      <c r="B3" s="402"/>
      <c r="C3" s="33" t="s">
        <v>54</v>
      </c>
      <c r="D3" s="33" t="s">
        <v>55</v>
      </c>
      <c r="E3" s="402"/>
      <c r="F3" s="406"/>
      <c r="G3" s="406"/>
    </row>
    <row r="4" spans="2:10" ht="16.2" thickBot="1">
      <c r="B4" s="34" t="s">
        <v>31</v>
      </c>
      <c r="C4" s="35" t="s">
        <v>56</v>
      </c>
      <c r="D4" s="35" t="s">
        <v>56</v>
      </c>
      <c r="E4" s="35">
        <v>7</v>
      </c>
      <c r="F4" s="35">
        <v>4</v>
      </c>
      <c r="G4" s="36" t="s">
        <v>57</v>
      </c>
    </row>
    <row r="5" spans="2:10" ht="16.2" thickBot="1">
      <c r="B5" s="34" t="s">
        <v>58</v>
      </c>
      <c r="C5" s="35">
        <v>6</v>
      </c>
      <c r="D5" s="35">
        <v>9</v>
      </c>
      <c r="E5" s="35">
        <v>7</v>
      </c>
      <c r="F5" s="35">
        <v>5</v>
      </c>
      <c r="G5" s="37" t="s">
        <v>59</v>
      </c>
    </row>
    <row r="6" spans="2:10" ht="29.4" thickBot="1">
      <c r="B6" s="34" t="s">
        <v>60</v>
      </c>
      <c r="C6" s="35">
        <v>500</v>
      </c>
      <c r="D6" s="35">
        <v>500</v>
      </c>
      <c r="E6" s="35">
        <v>500</v>
      </c>
      <c r="F6" s="35">
        <v>3</v>
      </c>
      <c r="G6" s="38" t="s">
        <v>61</v>
      </c>
    </row>
    <row r="7" spans="2:10" ht="16.2" thickBot="1">
      <c r="B7" s="34" t="s">
        <v>62</v>
      </c>
      <c r="C7" s="35" t="s">
        <v>63</v>
      </c>
      <c r="D7" s="35" t="s">
        <v>63</v>
      </c>
      <c r="E7" s="35">
        <v>8.3000000000000007</v>
      </c>
      <c r="F7" s="35">
        <v>2</v>
      </c>
      <c r="G7" s="36" t="s">
        <v>64</v>
      </c>
      <c r="I7">
        <f>32.8+3</f>
        <v>35.799999999999997</v>
      </c>
    </row>
    <row r="8" spans="2:10" ht="16.2" thickBot="1">
      <c r="B8" s="34" t="s">
        <v>65</v>
      </c>
      <c r="C8" s="35">
        <v>1.9E-2</v>
      </c>
      <c r="D8" s="35">
        <v>1.9E-2</v>
      </c>
      <c r="E8" s="35">
        <v>1.9E-2</v>
      </c>
      <c r="F8" s="35">
        <v>5</v>
      </c>
      <c r="G8" s="37" t="s">
        <v>66</v>
      </c>
      <c r="I8">
        <f>I7/2</f>
        <v>17.899999999999999</v>
      </c>
    </row>
    <row r="9" spans="2:10" ht="16.2" thickBot="1">
      <c r="B9" s="34" t="s">
        <v>67</v>
      </c>
      <c r="C9" s="35" t="s">
        <v>68</v>
      </c>
      <c r="D9" s="35" t="s">
        <v>68</v>
      </c>
      <c r="E9" s="35">
        <v>0.03</v>
      </c>
      <c r="F9" s="35">
        <v>3</v>
      </c>
      <c r="G9" s="36" t="s">
        <v>69</v>
      </c>
    </row>
    <row r="10" spans="2:10" ht="16.2" thickBot="1">
      <c r="B10" s="34" t="s">
        <v>70</v>
      </c>
      <c r="C10" s="35" t="s">
        <v>71</v>
      </c>
      <c r="D10" s="35" t="s">
        <v>71</v>
      </c>
      <c r="E10" s="35">
        <v>0.48</v>
      </c>
      <c r="F10" s="35">
        <v>2</v>
      </c>
      <c r="G10" s="37" t="s">
        <v>72</v>
      </c>
    </row>
    <row r="11" spans="2:10" ht="31.8" thickBot="1">
      <c r="B11" s="34" t="s">
        <v>73</v>
      </c>
      <c r="C11" s="35">
        <v>25</v>
      </c>
      <c r="D11" s="35">
        <v>25</v>
      </c>
      <c r="E11" s="35">
        <v>25</v>
      </c>
      <c r="F11" s="35">
        <v>5</v>
      </c>
      <c r="G11" s="36" t="s">
        <v>74</v>
      </c>
      <c r="I11">
        <f>0.35+1</f>
        <v>1.35</v>
      </c>
      <c r="J11">
        <f>I11/2</f>
        <v>0.67500000000000004</v>
      </c>
    </row>
    <row r="13" spans="2:10" ht="15.6">
      <c r="B13" s="39" t="s">
        <v>75</v>
      </c>
    </row>
    <row r="14" spans="2:10" ht="15.6">
      <c r="B14" s="40" t="s">
        <v>76</v>
      </c>
    </row>
  </sheetData>
  <mergeCells count="5">
    <mergeCell ref="B2:B3"/>
    <mergeCell ref="C2:D2"/>
    <mergeCell ref="E2:E3"/>
    <mergeCell ref="F2:F3"/>
    <mergeCell ref="G2:G3"/>
  </mergeCells>
  <hyperlinks>
    <hyperlink ref="G6" r:id="rId1" display="https://archive.epa.gov/water/archive/web/html/vms59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Rangun W</vt:lpstr>
      <vt:lpstr>Thuligaad W</vt:lpstr>
      <vt:lpstr>Bogatan-Lagam- Karnali</vt:lpstr>
      <vt:lpstr>MiddleKarnali W</vt:lpstr>
      <vt:lpstr>Jhimruk W</vt:lpstr>
      <vt:lpstr>YAE assigned standard value</vt:lpstr>
      <vt:lpstr>WQI watershed wise</vt:lpstr>
      <vt:lpstr>FW_Recalcu_October</vt:lpstr>
      <vt:lpstr>Standard and weightage</vt:lpstr>
    </vt:vector>
  </TitlesOfParts>
  <Company>DAI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Anju Pandit</dc:creator>
  <cp:lastModifiedBy>Arun Poudyal</cp:lastModifiedBy>
  <cp:lastPrinted>2019-02-17T07:01:34Z</cp:lastPrinted>
  <dcterms:created xsi:type="dcterms:W3CDTF">2018-10-31T05:45:53Z</dcterms:created>
  <dcterms:modified xsi:type="dcterms:W3CDTF">2020-09-30T09:22:55Z</dcterms:modified>
</cp:coreProperties>
</file>